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270" windowWidth="12120" windowHeight="7545" tabRatio="669" activeTab="2"/>
  </bookViews>
  <sheets>
    <sheet name="Title" sheetId="1" r:id="rId1"/>
    <sheet name="Ingredients" sheetId="2" r:id="rId2"/>
    <sheet name="Nutrients" sheetId="3" r:id="rId3"/>
    <sheet name="Formulation" sheetId="4" r:id="rId4"/>
    <sheet name="Graphs" sheetId="5" r:id="rId5"/>
    <sheet name="Feed Specifications" sheetId="6" r:id="rId6"/>
    <sheet name="Mixing sheet" sheetId="7" r:id="rId7"/>
  </sheets>
  <definedNames>
    <definedName name="anscount" hidden="1">3</definedName>
    <definedName name="limcount" hidden="1">3</definedName>
    <definedName name="sencount" hidden="1">16</definedName>
    <definedName name="solver_adj" localSheetId="3" hidden="1">'Formulation'!$E$8:$E$32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'Formulation'!$D$8</definedName>
    <definedName name="solver_lhs10" localSheetId="3" hidden="1">'Formulation'!$D$17</definedName>
    <definedName name="solver_lhs100" localSheetId="3" hidden="1">'Formulation'!$J$22</definedName>
    <definedName name="solver_lhs101" localSheetId="3" hidden="1">'Formulation'!$J$23</definedName>
    <definedName name="solver_lhs102" localSheetId="3" hidden="1">'Formulation'!$J$24</definedName>
    <definedName name="solver_lhs103" localSheetId="3" hidden="1">'Formulation'!$J$25</definedName>
    <definedName name="solver_lhs104" localSheetId="3" hidden="1">'Formulation'!$J$26</definedName>
    <definedName name="solver_lhs105" localSheetId="3" hidden="1">'Formulation'!$J$28</definedName>
    <definedName name="solver_lhs106" localSheetId="3" hidden="1">'Formulation'!$J$29</definedName>
    <definedName name="solver_lhs107" localSheetId="3" hidden="1">'Formulation'!$J$30</definedName>
    <definedName name="solver_lhs108" localSheetId="3" hidden="1">'Formulation'!$J$40</definedName>
    <definedName name="solver_lhs109" localSheetId="3" hidden="1">'Formulation'!$J$31</definedName>
    <definedName name="solver_lhs11" localSheetId="3" hidden="1">'Formulation'!$D$18</definedName>
    <definedName name="solver_lhs110" localSheetId="3" hidden="1">'Formulation'!$J$32</definedName>
    <definedName name="solver_lhs111" localSheetId="3" hidden="1">'Formulation'!$J$33</definedName>
    <definedName name="solver_lhs112" localSheetId="3" hidden="1">'Formulation'!$J$34</definedName>
    <definedName name="solver_lhs113" localSheetId="3" hidden="1">'Formulation'!$J$35</definedName>
    <definedName name="solver_lhs114" localSheetId="3" hidden="1">'Formulation'!$J$36</definedName>
    <definedName name="solver_lhs115" localSheetId="3" hidden="1">'Formulation'!$J$37</definedName>
    <definedName name="solver_lhs116" localSheetId="3" hidden="1">'Formulation'!$J$38</definedName>
    <definedName name="solver_lhs117" localSheetId="3" hidden="1">'Formulation'!$J$39</definedName>
    <definedName name="solver_lhs118" localSheetId="3" hidden="1">'Formulation'!$J$40</definedName>
    <definedName name="solver_lhs119" localSheetId="3" hidden="1">'Formulation'!$Y$33</definedName>
    <definedName name="solver_lhs12" localSheetId="3" hidden="1">'Formulation'!$D$19</definedName>
    <definedName name="solver_lhs120" localSheetId="3" hidden="1">'Formulation'!$Y$33</definedName>
    <definedName name="solver_lhs13" localSheetId="3" hidden="1">'Formulation'!$D$20</definedName>
    <definedName name="solver_lhs14" localSheetId="3" hidden="1">'Formulation'!$D$32</definedName>
    <definedName name="solver_lhs15" localSheetId="3" hidden="1">'Formulation'!$D$22</definedName>
    <definedName name="solver_lhs16" localSheetId="3" hidden="1">'Formulation'!$D$23</definedName>
    <definedName name="solver_lhs17" localSheetId="3" hidden="1">'Formulation'!$D$24</definedName>
    <definedName name="solver_lhs18" localSheetId="3" hidden="1">'Formulation'!$D$25</definedName>
    <definedName name="solver_lhs19" localSheetId="3" hidden="1">'Formulation'!$D$26</definedName>
    <definedName name="solver_lhs2" localSheetId="3" hidden="1">'Formulation'!$D$9</definedName>
    <definedName name="solver_lhs20" localSheetId="3" hidden="1">'Formulation'!$D$27</definedName>
    <definedName name="solver_lhs21" localSheetId="3" hidden="1">'Formulation'!$D$28</definedName>
    <definedName name="solver_lhs22" localSheetId="3" hidden="1">'Formulation'!$D$29</definedName>
    <definedName name="solver_lhs23" localSheetId="3" hidden="1">'Formulation'!$D$30</definedName>
    <definedName name="solver_lhs24" localSheetId="3" hidden="1">'Formulation'!$D$31</definedName>
    <definedName name="solver_lhs25" localSheetId="3" hidden="1">'Formulation'!$D$21</definedName>
    <definedName name="solver_lhs26" localSheetId="3" hidden="1">'Formulation'!$E$8</definedName>
    <definedName name="solver_lhs27" localSheetId="3" hidden="1">'Formulation'!$E$9</definedName>
    <definedName name="solver_lhs28" localSheetId="3" hidden="1">'Formulation'!$E$10</definedName>
    <definedName name="solver_lhs29" localSheetId="3" hidden="1">'Formulation'!$E$11</definedName>
    <definedName name="solver_lhs3" localSheetId="3" hidden="1">'Formulation'!$D$10</definedName>
    <definedName name="solver_lhs30" localSheetId="3" hidden="1">'Formulation'!$E$12</definedName>
    <definedName name="solver_lhs31" localSheetId="3" hidden="1">'Formulation'!$E$13</definedName>
    <definedName name="solver_lhs32" localSheetId="3" hidden="1">'Formulation'!$E$14</definedName>
    <definedName name="solver_lhs33" localSheetId="3" hidden="1">'Formulation'!$E$15</definedName>
    <definedName name="solver_lhs34" localSheetId="3" hidden="1">'Formulation'!$E$16</definedName>
    <definedName name="solver_lhs35" localSheetId="3" hidden="1">'Formulation'!$E$17</definedName>
    <definedName name="solver_lhs36" localSheetId="3" hidden="1">'Formulation'!$E$18</definedName>
    <definedName name="solver_lhs37" localSheetId="3" hidden="1">'Formulation'!$E$19</definedName>
    <definedName name="solver_lhs38" localSheetId="3" hidden="1">'Formulation'!$E$20</definedName>
    <definedName name="solver_lhs39" localSheetId="3" hidden="1">'Formulation'!$E$21</definedName>
    <definedName name="solver_lhs4" localSheetId="3" hidden="1">'Formulation'!$D$11</definedName>
    <definedName name="solver_lhs40" localSheetId="3" hidden="1">'Formulation'!$E$22</definedName>
    <definedName name="solver_lhs41" localSheetId="3" hidden="1">'Formulation'!$E$23</definedName>
    <definedName name="solver_lhs42" localSheetId="3" hidden="1">'Formulation'!$E$24</definedName>
    <definedName name="solver_lhs43" localSheetId="3" hidden="1">'Formulation'!$E$25</definedName>
    <definedName name="solver_lhs44" localSheetId="3" hidden="1">'Formulation'!$E$26</definedName>
    <definedName name="solver_lhs45" localSheetId="3" hidden="1">'Formulation'!$E$27</definedName>
    <definedName name="solver_lhs46" localSheetId="3" hidden="1">'Formulation'!$E$28</definedName>
    <definedName name="solver_lhs47" localSheetId="3" hidden="1">'Formulation'!$E$29</definedName>
    <definedName name="solver_lhs48" localSheetId="3" hidden="1">'Formulation'!$E$30</definedName>
    <definedName name="solver_lhs49" localSheetId="3" hidden="1">'Formulation'!$E$31</definedName>
    <definedName name="solver_lhs5" localSheetId="3" hidden="1">'Formulation'!$D$12</definedName>
    <definedName name="solver_lhs50" localSheetId="3" hidden="1">'Formulation'!$E$32</definedName>
    <definedName name="solver_lhs51" localSheetId="3" hidden="1">'Formulation'!$I$8</definedName>
    <definedName name="solver_lhs52" localSheetId="3" hidden="1">'Formulation'!$I$9</definedName>
    <definedName name="solver_lhs53" localSheetId="3" hidden="1">'Formulation'!$J$27</definedName>
    <definedName name="solver_lhs54" localSheetId="3" hidden="1">'Formulation'!$I$10</definedName>
    <definedName name="solver_lhs55" localSheetId="3" hidden="1">'Formulation'!$I$11</definedName>
    <definedName name="solver_lhs56" localSheetId="3" hidden="1">'Formulation'!$I$12</definedName>
    <definedName name="solver_lhs57" localSheetId="3" hidden="1">'Formulation'!$I$13</definedName>
    <definedName name="solver_lhs58" localSheetId="3" hidden="1">'Formulation'!$I$14</definedName>
    <definedName name="solver_lhs59" localSheetId="3" hidden="1">'Formulation'!$I$15</definedName>
    <definedName name="solver_lhs6" localSheetId="3" hidden="1">'Formulation'!$D$13</definedName>
    <definedName name="solver_lhs60" localSheetId="3" hidden="1">'Formulation'!$I$16</definedName>
    <definedName name="solver_lhs61" localSheetId="3" hidden="1">'Formulation'!$I$17</definedName>
    <definedName name="solver_lhs62" localSheetId="3" hidden="1">'Formulation'!$I$40</definedName>
    <definedName name="solver_lhs63" localSheetId="3" hidden="1">'Formulation'!$I$19</definedName>
    <definedName name="solver_lhs64" localSheetId="3" hidden="1">'Formulation'!$I$20</definedName>
    <definedName name="solver_lhs65" localSheetId="3" hidden="1">'Formulation'!$I$21</definedName>
    <definedName name="solver_lhs66" localSheetId="3" hidden="1">'Formulation'!$I$22</definedName>
    <definedName name="solver_lhs67" localSheetId="3" hidden="1">'Formulation'!$I$23</definedName>
    <definedName name="solver_lhs68" localSheetId="3" hidden="1">'Formulation'!$I$24</definedName>
    <definedName name="solver_lhs69" localSheetId="3" hidden="1">'Formulation'!$I$25</definedName>
    <definedName name="solver_lhs7" localSheetId="3" hidden="1">'Formulation'!$D$14</definedName>
    <definedName name="solver_lhs70" localSheetId="3" hidden="1">'Formulation'!$I$26</definedName>
    <definedName name="solver_lhs71" localSheetId="3" hidden="1">'Formulation'!$I$27</definedName>
    <definedName name="solver_lhs72" localSheetId="3" hidden="1">'Formulation'!$I$28</definedName>
    <definedName name="solver_lhs73" localSheetId="3" hidden="1">'Formulation'!$I$29</definedName>
    <definedName name="solver_lhs74" localSheetId="3" hidden="1">'Formulation'!$I$30</definedName>
    <definedName name="solver_lhs75" localSheetId="3" hidden="1">'Formulation'!$Y$33</definedName>
    <definedName name="solver_lhs76" localSheetId="3" hidden="1">'Formulation'!$I$31</definedName>
    <definedName name="solver_lhs77" localSheetId="3" hidden="1">'Formulation'!$I$32</definedName>
    <definedName name="solver_lhs78" localSheetId="3" hidden="1">'Formulation'!$I$33</definedName>
    <definedName name="solver_lhs79" localSheetId="3" hidden="1">'Formulation'!$I$34</definedName>
    <definedName name="solver_lhs8" localSheetId="3" hidden="1">'Formulation'!$D$15</definedName>
    <definedName name="solver_lhs80" localSheetId="3" hidden="1">'Formulation'!$I$35</definedName>
    <definedName name="solver_lhs81" localSheetId="3" hidden="1">'Formulation'!$I$36</definedName>
    <definedName name="solver_lhs82" localSheetId="3" hidden="1">'Formulation'!$I$37</definedName>
    <definedName name="solver_lhs83" localSheetId="3" hidden="1">'Formulation'!$I$38</definedName>
    <definedName name="solver_lhs84" localSheetId="3" hidden="1">'Formulation'!$I$39</definedName>
    <definedName name="solver_lhs85" localSheetId="3" hidden="1">'Formulation'!$I$18</definedName>
    <definedName name="solver_lhs86" localSheetId="3" hidden="1">'Formulation'!$J$8</definedName>
    <definedName name="solver_lhs87" localSheetId="3" hidden="1">'Formulation'!$J$9</definedName>
    <definedName name="solver_lhs88" localSheetId="3" hidden="1">'Formulation'!$J$10</definedName>
    <definedName name="solver_lhs89" localSheetId="3" hidden="1">'Formulation'!$J$11</definedName>
    <definedName name="solver_lhs9" localSheetId="3" hidden="1">'Formulation'!$D$16</definedName>
    <definedName name="solver_lhs90" localSheetId="3" hidden="1">'Formulation'!$J$12</definedName>
    <definedName name="solver_lhs91" localSheetId="3" hidden="1">'Formulation'!$J$13</definedName>
    <definedName name="solver_lhs92" localSheetId="3" hidden="1">'Formulation'!$J$14</definedName>
    <definedName name="solver_lhs93" localSheetId="3" hidden="1">'Formulation'!$J$15</definedName>
    <definedName name="solver_lhs94" localSheetId="3" hidden="1">'Formulation'!$J$16</definedName>
    <definedName name="solver_lhs95" localSheetId="3" hidden="1">'Formulation'!$J$17</definedName>
    <definedName name="solver_lhs96" localSheetId="3" hidden="1">'Formulation'!$J$18</definedName>
    <definedName name="solver_lhs97" localSheetId="3" hidden="1">'Formulation'!$J$19</definedName>
    <definedName name="solver_lhs98" localSheetId="3" hidden="1">'Formulation'!$J$20</definedName>
    <definedName name="solver_lhs99" localSheetId="3" hidden="1">'Formulation'!$J$21</definedName>
    <definedName name="solver_lin" localSheetId="3" hidden="1">1</definedName>
    <definedName name="solver_neg" localSheetId="3" hidden="1">2</definedName>
    <definedName name="solver_num" localSheetId="3" hidden="1">117</definedName>
    <definedName name="solver_nwt" localSheetId="3" hidden="1">1</definedName>
    <definedName name="solver_opt" localSheetId="3" hidden="1">'Formulation'!$K$1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2</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'Formulation'!$E$8</definedName>
    <definedName name="solver_rhs10" localSheetId="3" hidden="1">'Formulation'!$E$17</definedName>
    <definedName name="solver_rhs100" localSheetId="3" hidden="1">'Formulation'!$K$22</definedName>
    <definedName name="solver_rhs101" localSheetId="3" hidden="1">'Formulation'!$K$23</definedName>
    <definedName name="solver_rhs102" localSheetId="3" hidden="1">'Formulation'!$K$24</definedName>
    <definedName name="solver_rhs103" localSheetId="3" hidden="1">'Formulation'!$K$25</definedName>
    <definedName name="solver_rhs104" localSheetId="3" hidden="1">'Formulation'!$K$26</definedName>
    <definedName name="solver_rhs105" localSheetId="3" hidden="1">'Formulation'!$K$28</definedName>
    <definedName name="solver_rhs106" localSheetId="3" hidden="1">'Formulation'!$K$29</definedName>
    <definedName name="solver_rhs107" localSheetId="3" hidden="1">'Formulation'!$K$30</definedName>
    <definedName name="solver_rhs108" localSheetId="3" hidden="1">'Formulation'!$K$40</definedName>
    <definedName name="solver_rhs109" localSheetId="3" hidden="1">'Formulation'!$K$31</definedName>
    <definedName name="solver_rhs11" localSheetId="3" hidden="1">'Formulation'!$E$18</definedName>
    <definedName name="solver_rhs110" localSheetId="3" hidden="1">'Formulation'!$K$32</definedName>
    <definedName name="solver_rhs111" localSheetId="3" hidden="1">'Formulation'!$K$33</definedName>
    <definedName name="solver_rhs112" localSheetId="3" hidden="1">'Formulation'!$K$34</definedName>
    <definedName name="solver_rhs113" localSheetId="3" hidden="1">'Formulation'!$K$35</definedName>
    <definedName name="solver_rhs114" localSheetId="3" hidden="1">'Formulation'!$K$36</definedName>
    <definedName name="solver_rhs115" localSheetId="3" hidden="1">'Formulation'!$K$37</definedName>
    <definedName name="solver_rhs116" localSheetId="3" hidden="1">'Formulation'!$K$38</definedName>
    <definedName name="solver_rhs117" localSheetId="3" hidden="1">'Formulation'!$K$39</definedName>
    <definedName name="solver_rhs118" localSheetId="3" hidden="1">'Formulation'!$K$40</definedName>
    <definedName name="solver_rhs119" localSheetId="3" hidden="1">100</definedName>
    <definedName name="solver_rhs12" localSheetId="3" hidden="1">'Formulation'!$E$19</definedName>
    <definedName name="solver_rhs120" localSheetId="3" hidden="1">1</definedName>
    <definedName name="solver_rhs13" localSheetId="3" hidden="1">'Formulation'!$E$20</definedName>
    <definedName name="solver_rhs14" localSheetId="3" hidden="1">'Formulation'!$E$32</definedName>
    <definedName name="solver_rhs15" localSheetId="3" hidden="1">'Formulation'!$E$22</definedName>
    <definedName name="solver_rhs16" localSheetId="3" hidden="1">'Formulation'!$E$23</definedName>
    <definedName name="solver_rhs17" localSheetId="3" hidden="1">'Formulation'!$E$24</definedName>
    <definedName name="solver_rhs18" localSheetId="3" hidden="1">'Formulation'!$E$25</definedName>
    <definedName name="solver_rhs19" localSheetId="3" hidden="1">'Formulation'!$E$26</definedName>
    <definedName name="solver_rhs2" localSheetId="3" hidden="1">'Formulation'!$E$9</definedName>
    <definedName name="solver_rhs20" localSheetId="3" hidden="1">'Formulation'!$E$27</definedName>
    <definedName name="solver_rhs21" localSheetId="3" hidden="1">'Formulation'!$E$28</definedName>
    <definedName name="solver_rhs22" localSheetId="3" hidden="1">'Formulation'!$E$29</definedName>
    <definedName name="solver_rhs23" localSheetId="3" hidden="1">'Formulation'!$E$30</definedName>
    <definedName name="solver_rhs24" localSheetId="3" hidden="1">'Formulation'!$E$31</definedName>
    <definedName name="solver_rhs25" localSheetId="3" hidden="1">'Formulation'!$E$21</definedName>
    <definedName name="solver_rhs26" localSheetId="3" hidden="1">'Formulation'!$F$8</definedName>
    <definedName name="solver_rhs27" localSheetId="3" hidden="1">'Formulation'!$F$9</definedName>
    <definedName name="solver_rhs28" localSheetId="3" hidden="1">'Formulation'!$F$10</definedName>
    <definedName name="solver_rhs29" localSheetId="3" hidden="1">'Formulation'!$F$11</definedName>
    <definedName name="solver_rhs3" localSheetId="3" hidden="1">'Formulation'!$E$10</definedName>
    <definedName name="solver_rhs30" localSheetId="3" hidden="1">'Formulation'!$F$12</definedName>
    <definedName name="solver_rhs31" localSheetId="3" hidden="1">'Formulation'!$F$13</definedName>
    <definedName name="solver_rhs32" localSheetId="3" hidden="1">'Formulation'!$F$14</definedName>
    <definedName name="solver_rhs33" localSheetId="3" hidden="1">'Formulation'!$F$15</definedName>
    <definedName name="solver_rhs34" localSheetId="3" hidden="1">'Formulation'!$F$16</definedName>
    <definedName name="solver_rhs35" localSheetId="3" hidden="1">'Formulation'!$F$17</definedName>
    <definedName name="solver_rhs36" localSheetId="3" hidden="1">'Formulation'!$F$18</definedName>
    <definedName name="solver_rhs37" localSheetId="3" hidden="1">'Formulation'!$F$19</definedName>
    <definedName name="solver_rhs38" localSheetId="3" hidden="1">'Formulation'!$F$20</definedName>
    <definedName name="solver_rhs39" localSheetId="3" hidden="1">'Formulation'!$F$21</definedName>
    <definedName name="solver_rhs4" localSheetId="3" hidden="1">'Formulation'!$E$11</definedName>
    <definedName name="solver_rhs40" localSheetId="3" hidden="1">'Formulation'!$F$22</definedName>
    <definedName name="solver_rhs41" localSheetId="3" hidden="1">'Formulation'!$F$23</definedName>
    <definedName name="solver_rhs42" localSheetId="3" hidden="1">'Formulation'!$F$24</definedName>
    <definedName name="solver_rhs43" localSheetId="3" hidden="1">'Formulation'!$F$25</definedName>
    <definedName name="solver_rhs44" localSheetId="3" hidden="1">'Formulation'!$F$26</definedName>
    <definedName name="solver_rhs45" localSheetId="3" hidden="1">'Formulation'!$F$27</definedName>
    <definedName name="solver_rhs46" localSheetId="3" hidden="1">'Formulation'!$F$28</definedName>
    <definedName name="solver_rhs47" localSheetId="3" hidden="1">'Formulation'!$F$29</definedName>
    <definedName name="solver_rhs48" localSheetId="3" hidden="1">'Formulation'!$F$30</definedName>
    <definedName name="solver_rhs49" localSheetId="3" hidden="1">'Formulation'!$F$31</definedName>
    <definedName name="solver_rhs5" localSheetId="3" hidden="1">'Formulation'!$E$12</definedName>
    <definedName name="solver_rhs50" localSheetId="3" hidden="1">'Formulation'!$F$32</definedName>
    <definedName name="solver_rhs51" localSheetId="3" hidden="1">'Formulation'!$J$8</definedName>
    <definedName name="solver_rhs52" localSheetId="3" hidden="1">'Formulation'!$J$9</definedName>
    <definedName name="solver_rhs53" localSheetId="3" hidden="1">'Formulation'!$K$27</definedName>
    <definedName name="solver_rhs54" localSheetId="3" hidden="1">'Formulation'!$J$10</definedName>
    <definedName name="solver_rhs55" localSheetId="3" hidden="1">'Formulation'!$J$11</definedName>
    <definedName name="solver_rhs56" localSheetId="3" hidden="1">'Formulation'!$J$12</definedName>
    <definedName name="solver_rhs57" localSheetId="3" hidden="1">'Formulation'!$J$13</definedName>
    <definedName name="solver_rhs58" localSheetId="3" hidden="1">'Formulation'!$J$14</definedName>
    <definedName name="solver_rhs59" localSheetId="3" hidden="1">'Formulation'!$J$15</definedName>
    <definedName name="solver_rhs6" localSheetId="3" hidden="1">'Formulation'!$E$13</definedName>
    <definedName name="solver_rhs60" localSheetId="3" hidden="1">'Formulation'!$J$16</definedName>
    <definedName name="solver_rhs61" localSheetId="3" hidden="1">'Formulation'!$J$17</definedName>
    <definedName name="solver_rhs62" localSheetId="3" hidden="1">'Formulation'!$J$40</definedName>
    <definedName name="solver_rhs63" localSheetId="3" hidden="1">'Formulation'!$J$19</definedName>
    <definedName name="solver_rhs64" localSheetId="3" hidden="1">'Formulation'!$J$20</definedName>
    <definedName name="solver_rhs65" localSheetId="3" hidden="1">'Formulation'!$J$21</definedName>
    <definedName name="solver_rhs66" localSheetId="3" hidden="1">'Formulation'!$J$22</definedName>
    <definedName name="solver_rhs67" localSheetId="3" hidden="1">'Formulation'!$J$23</definedName>
    <definedName name="solver_rhs68" localSheetId="3" hidden="1">'Formulation'!$J$24</definedName>
    <definedName name="solver_rhs69" localSheetId="3" hidden="1">'Formulation'!$J$25</definedName>
    <definedName name="solver_rhs7" localSheetId="3" hidden="1">'Formulation'!$E$14</definedName>
    <definedName name="solver_rhs70" localSheetId="3" hidden="1">'Formulation'!$J$26</definedName>
    <definedName name="solver_rhs71" localSheetId="3" hidden="1">'Formulation'!$J$27</definedName>
    <definedName name="solver_rhs72" localSheetId="3" hidden="1">'Formulation'!$J$28</definedName>
    <definedName name="solver_rhs73" localSheetId="3" hidden="1">'Formulation'!$J$29</definedName>
    <definedName name="solver_rhs74" localSheetId="3" hidden="1">'Formulation'!$J$30</definedName>
    <definedName name="solver_rhs75" localSheetId="3" hidden="1">100</definedName>
    <definedName name="solver_rhs76" localSheetId="3" hidden="1">'Formulation'!$J$31</definedName>
    <definedName name="solver_rhs77" localSheetId="3" hidden="1">'Formulation'!$J$32</definedName>
    <definedName name="solver_rhs78" localSheetId="3" hidden="1">'Formulation'!$J$33</definedName>
    <definedName name="solver_rhs79" localSheetId="3" hidden="1">'Formulation'!$J$34</definedName>
    <definedName name="solver_rhs8" localSheetId="3" hidden="1">'Formulation'!$E$15</definedName>
    <definedName name="solver_rhs80" localSheetId="3" hidden="1">'Formulation'!$J$35</definedName>
    <definedName name="solver_rhs81" localSheetId="3" hidden="1">'Formulation'!$J$36</definedName>
    <definedName name="solver_rhs82" localSheetId="3" hidden="1">'Formulation'!$J$37</definedName>
    <definedName name="solver_rhs83" localSheetId="3" hidden="1">'Formulation'!$J$38</definedName>
    <definedName name="solver_rhs84" localSheetId="3" hidden="1">'Formulation'!$J$39</definedName>
    <definedName name="solver_rhs85" localSheetId="3" hidden="1">'Formulation'!$J$18</definedName>
    <definedName name="solver_rhs86" localSheetId="3" hidden="1">'Formulation'!$K$8</definedName>
    <definedName name="solver_rhs87" localSheetId="3" hidden="1">'Formulation'!$K$9</definedName>
    <definedName name="solver_rhs88" localSheetId="3" hidden="1">'Formulation'!$K$10</definedName>
    <definedName name="solver_rhs89" localSheetId="3" hidden="1">'Formulation'!$K$11</definedName>
    <definedName name="solver_rhs9" localSheetId="3" hidden="1">'Formulation'!$E$16</definedName>
    <definedName name="solver_rhs90" localSheetId="3" hidden="1">'Formulation'!$K$12</definedName>
    <definedName name="solver_rhs91" localSheetId="3" hidden="1">'Formulation'!$K$13</definedName>
    <definedName name="solver_rhs92" localSheetId="3" hidden="1">'Formulation'!$K$14</definedName>
    <definedName name="solver_rhs93" localSheetId="3" hidden="1">'Formulation'!$K$15</definedName>
    <definedName name="solver_rhs94" localSheetId="3" hidden="1">'Formulation'!$K$16</definedName>
    <definedName name="solver_rhs95" localSheetId="3" hidden="1">'Formulation'!$K$17</definedName>
    <definedName name="solver_rhs96" localSheetId="3" hidden="1">'Formulation'!$K$18</definedName>
    <definedName name="solver_rhs97" localSheetId="3" hidden="1">'Formulation'!$K$19</definedName>
    <definedName name="solver_rhs98" localSheetId="3" hidden="1">'Formulation'!$K$20</definedName>
    <definedName name="solver_rhs99" localSheetId="3" hidden="1">'Formulation'!$K$21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 name="_xlnm.Print_Area" localSheetId="6">'Mixing sheet'!$A:$IV</definedName>
  </definedNames>
  <calcPr fullCalcOnLoad="1"/>
</workbook>
</file>

<file path=xl/comments2.xml><?xml version="1.0" encoding="utf-8"?>
<comments xmlns="http://schemas.openxmlformats.org/spreadsheetml/2006/main">
  <authors>
    <author>University of Georgia</author>
    <author>xx</author>
  </authors>
  <commentList>
    <comment ref="J1" authorId="0">
      <text>
        <r>
          <rPr>
            <b/>
            <sz val="10"/>
            <rFont val="Tahoma"/>
            <family val="2"/>
          </rPr>
          <t xml:space="preserve">For each ingredients available for the formula, copy data from the bottom portion of this sheet (storage ingredients) to the top (active ingredients). 
The composition of storage ingredients list is that published in the European tables of the EGRAN group, and published in World Rabbit Science en 2002 (Maertens L., Perez J.M., Villamide M., Cervera C., Gidenne T., Xiccato G., 2002. Nutritive value of raw materials for rabbits: EGRAN tables 2002. World Rabbit Sci., 10, 157-166.)
The user may modify this list, by adding new ingredients or deleting other. 
However, if you delete something from the Active Ingredient Composition Matrix, you may alter other spreadsheets and you will perhaps to have to revert to an earlier version. So, prefer to remove data or labels, simply by writing over it with zeros.
</t>
        </r>
        <r>
          <rPr>
            <b/>
            <sz val="10"/>
            <color indexed="10"/>
            <rFont val="Tahoma"/>
            <family val="2"/>
          </rPr>
          <t>TO formulate, you use the active ingredients ONLY.</t>
        </r>
        <r>
          <rPr>
            <b/>
            <sz val="10"/>
            <rFont val="Tahoma"/>
            <family val="2"/>
          </rPr>
          <t xml:space="preserve">
You should also fill the columns "min." or "max.", for each ingredients with a value (between 0 and 100). If the cell is empty, it is considered as a zero in the formulation
Important  remark : 
With this excel sheet, it is not possible to formulate on ratio (such the DE/DP) or with proportions (in %) : the resulting values would be erroneous. 
</t>
        </r>
        <r>
          <rPr>
            <b/>
            <sz val="10"/>
            <color indexed="17"/>
            <rFont val="Tahoma"/>
            <family val="2"/>
          </rPr>
          <t>Thus, it is not recommanded to insert "nutrients" corresponding to a ratio or a proportion (such digestibility coefficient for a nutrient) in this matrix.</t>
        </r>
        <r>
          <rPr>
            <b/>
            <sz val="10"/>
            <color indexed="10"/>
            <rFont val="Tahoma"/>
            <family val="2"/>
          </rPr>
          <t xml:space="preserve">
</t>
        </r>
        <r>
          <rPr>
            <b/>
            <sz val="10"/>
            <color indexed="12"/>
            <rFont val="Tahoma"/>
            <family val="2"/>
          </rPr>
          <t>Rows in blue characters contain nutrient obtained from a calculation with other nutrients (e.g. Hem= NDF-ADF).</t>
        </r>
      </text>
    </comment>
    <comment ref="L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P3" authorId="0">
      <text>
        <r>
          <rPr>
            <sz val="12"/>
            <rFont val="Tahoma"/>
            <family val="2"/>
          </rPr>
          <t>Water Insoluble Pectins (see tables EGRAN, 2002)</t>
        </r>
      </text>
    </comment>
    <comment ref="K3" authorId="1">
      <text>
        <r>
          <rPr>
            <b/>
            <sz val="8"/>
            <rFont val="Tahoma"/>
            <family val="0"/>
          </rPr>
          <t xml:space="preserve"> Weende method
see EGRAN, 2001. Technical note: Attempts to harmonise chemical analyses of feeds and faeces, for rabbit feed evaluation. World Rabbit Sci., 9, 57-64.</t>
        </r>
      </text>
    </comment>
    <comment ref="I3" authorId="1">
      <text>
        <r>
          <rPr>
            <b/>
            <sz val="8"/>
            <rFont val="Tahoma"/>
            <family val="2"/>
          </rPr>
          <t xml:space="preserve">N x 6,25
</t>
        </r>
      </text>
    </comment>
    <comment ref="H3" authorId="1">
      <text>
        <r>
          <rPr>
            <b/>
            <sz val="8"/>
            <rFont val="Tahoma"/>
            <family val="0"/>
          </rPr>
          <t>incineration 5h at 550°c</t>
        </r>
      </text>
    </comment>
    <comment ref="M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N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O3" authorId="1">
      <text>
        <r>
          <rPr>
            <b/>
            <sz val="8"/>
            <rFont val="Tahoma"/>
            <family val="0"/>
          </rPr>
          <t>NDF-ADF : calculated value (in blue)</t>
        </r>
      </text>
    </comment>
    <comment ref="Q3" authorId="1">
      <text>
        <r>
          <rPr>
            <b/>
            <sz val="8"/>
            <rFont val="Tahoma"/>
            <family val="0"/>
          </rPr>
          <t>enzymatique
ou Ewers</t>
        </r>
      </text>
    </comment>
    <comment ref="U3" authorId="1">
      <text>
        <r>
          <rPr>
            <b/>
            <sz val="8"/>
            <rFont val="Tahoma"/>
            <family val="0"/>
          </rPr>
          <t>METH + CYS</t>
        </r>
      </text>
    </comment>
    <comment ref="AF2" authorId="1">
      <text>
        <r>
          <rPr>
            <sz val="10"/>
            <rFont val="Tahoma"/>
            <family val="2"/>
          </rPr>
          <t>corrected for zero nitrogen retention :
ME (MJ/kg)= DE (MJ/kg) x ME/DE, with ME/DE=0,995-0,0048 x DP (g/kg)/DE ( MJ/kg)
see World Rabbit Science, 2002, vol. 10, 157-166</t>
        </r>
      </text>
    </comment>
    <comment ref="Y3" authorId="1">
      <text>
        <r>
          <rPr>
            <b/>
            <sz val="10"/>
            <rFont val="Arial"/>
            <family val="2"/>
          </rPr>
          <t xml:space="preserve">total phosphorus
</t>
        </r>
      </text>
    </comment>
    <comment ref="J3" authorId="1">
      <text>
        <r>
          <rPr>
            <sz val="8"/>
            <rFont val="Tahoma"/>
            <family val="0"/>
          </rPr>
          <t xml:space="preserve">see EGRAN, 2001. Technical note: Attempts to harmonise chemical analyses of feeds and faeces, for rabbit feed evaluation. World Rabbit Sci., 9, 57-64.
</t>
        </r>
      </text>
    </comment>
  </commentList>
</comments>
</file>

<file path=xl/comments3.xml><?xml version="1.0" encoding="utf-8"?>
<comments xmlns="http://schemas.openxmlformats.org/spreadsheetml/2006/main">
  <authors>
    <author>xx</author>
  </authors>
  <commentList>
    <comment ref="F1" authorId="0">
      <text>
        <r>
          <rPr>
            <b/>
            <sz val="12"/>
            <rFont val="Comic Sans MS"/>
            <family val="4"/>
          </rPr>
          <t xml:space="preserve">The values for specifications, displayed here, could be modified, according to your needs...
Empty lines are also available for new nutrients, provided that values have been informed in the "ingredients" folder (for the ingredients selected for formulation)
</t>
        </r>
        <r>
          <rPr>
            <b/>
            <sz val="14"/>
            <color indexed="10"/>
            <rFont val="Comic Sans MS"/>
            <family val="4"/>
          </rPr>
          <t>USAGE:</t>
        </r>
        <r>
          <rPr>
            <b/>
            <sz val="12"/>
            <color indexed="58"/>
            <rFont val="Comic Sans MS"/>
            <family val="4"/>
          </rPr>
          <t xml:space="preserve">
Only the two columns "current specifications" are used for formulating.
Proceed by copy/paste with stored specification to current specifications, for formulation. </t>
        </r>
      </text>
    </comment>
  </commentList>
</comments>
</file>

<file path=xl/comments4.xml><?xml version="1.0" encoding="utf-8"?>
<comments xmlns="http://schemas.openxmlformats.org/spreadsheetml/2006/main">
  <authors>
    <author>xx</author>
  </authors>
  <commentList>
    <comment ref="M4" authorId="0">
      <text>
        <r>
          <rPr>
            <u val="single"/>
            <sz val="20"/>
            <color indexed="10"/>
            <rFont val="Comic Sans MS"/>
            <family val="4"/>
          </rPr>
          <t>Instructions</t>
        </r>
        <r>
          <rPr>
            <sz val="16"/>
            <color indexed="8"/>
            <rFont val="Comic Sans MS"/>
            <family val="4"/>
          </rPr>
          <t xml:space="preserve">
to formulate with Excel, the "macro" </t>
        </r>
        <r>
          <rPr>
            <b/>
            <i/>
            <sz val="16"/>
            <color indexed="10"/>
            <rFont val="Comic Sans MS"/>
            <family val="4"/>
          </rPr>
          <t>solver</t>
        </r>
        <r>
          <rPr>
            <sz val="16"/>
            <color indexed="8"/>
            <rFont val="Comic Sans MS"/>
            <family val="4"/>
          </rPr>
          <t xml:space="preserve"> MUST be installed (menu : tools macro; see also the tutorial file)</t>
        </r>
      </text>
    </comment>
  </commentList>
</comments>
</file>

<file path=xl/sharedStrings.xml><?xml version="1.0" encoding="utf-8"?>
<sst xmlns="http://schemas.openxmlformats.org/spreadsheetml/2006/main" count="345" uniqueCount="218">
  <si>
    <t>Calcium</t>
  </si>
  <si>
    <t>K</t>
  </si>
  <si>
    <t>Cl</t>
  </si>
  <si>
    <t>Na</t>
  </si>
  <si>
    <t>Min.</t>
  </si>
  <si>
    <t>Max.</t>
  </si>
  <si>
    <t>Units</t>
  </si>
  <si>
    <t>Amount</t>
  </si>
  <si>
    <t>Final Value</t>
  </si>
  <si>
    <t>COST=</t>
  </si>
  <si>
    <t>WUFFF DA</t>
  </si>
  <si>
    <t xml:space="preserve"> </t>
  </si>
  <si>
    <t>%</t>
  </si>
  <si>
    <t>TOTAL</t>
  </si>
  <si>
    <t>Potassium</t>
  </si>
  <si>
    <t>Sodium</t>
  </si>
  <si>
    <t xml:space="preserve">   /   /  </t>
  </si>
  <si>
    <t>Actual</t>
  </si>
  <si>
    <t>Percent</t>
  </si>
  <si>
    <t>INGREDIENTS</t>
  </si>
  <si>
    <t>Gene Pesti, The University of Georgia, Athens GA USA</t>
  </si>
  <si>
    <t>Instructions</t>
  </si>
  <si>
    <t>Evan Thomson, The University of New England, Armidale NSW Australia</t>
  </si>
  <si>
    <t>Prix de la formule</t>
  </si>
  <si>
    <t>Remzi Bakalli, The University of Georgia, Athens GA USA</t>
  </si>
  <si>
    <t>Bernard Leclercq, Recherches avicoles INRA 37380 Nouzilly, France</t>
  </si>
  <si>
    <t>Anshan Shan, Northwest Agricultural University,  Harbin, China</t>
  </si>
  <si>
    <t>Anel Atencio, The University of Georgia, Athens GA USA</t>
  </si>
  <si>
    <t>John Driver, The University of Georgia, Athens GA USA</t>
  </si>
  <si>
    <t>Cathy Zier, The University of Georgia, Athens GA USA</t>
  </si>
  <si>
    <t>Michael Azain, The University of Georgia, Athens GA USA</t>
  </si>
  <si>
    <t>Marina Pavlak, The University of Zagreb, Croatia</t>
  </si>
  <si>
    <t>Prot.</t>
  </si>
  <si>
    <t>NDF</t>
  </si>
  <si>
    <t>ADF</t>
  </si>
  <si>
    <t>ADL</t>
  </si>
  <si>
    <t>Hem</t>
  </si>
  <si>
    <t>WIP</t>
  </si>
  <si>
    <t>Trypto</t>
  </si>
  <si>
    <t>Phos</t>
  </si>
  <si>
    <t>Mg</t>
  </si>
  <si>
    <t>Potass</t>
  </si>
  <si>
    <t>kcal/kg</t>
  </si>
  <si>
    <t xml:space="preserve">ED </t>
  </si>
  <si>
    <t>lapin</t>
  </si>
  <si>
    <t>Dig.</t>
  </si>
  <si>
    <t>EM</t>
  </si>
  <si>
    <t>ct€/kg</t>
  </si>
  <si>
    <t>ADF-ADL</t>
  </si>
  <si>
    <r>
      <t xml:space="preserve">Cellulose VS </t>
    </r>
    <r>
      <rPr>
        <b/>
        <sz val="8"/>
        <rFont val="Arial"/>
        <family val="2"/>
      </rPr>
      <t>ADF-ADL</t>
    </r>
  </si>
  <si>
    <t>Cellulose</t>
  </si>
  <si>
    <t>€/Ingred.</t>
  </si>
  <si>
    <t>Pour 100 kg</t>
  </si>
  <si>
    <t>Triticale (INRA 92)</t>
  </si>
  <si>
    <t>Corn gluten feed (INRA 114)</t>
  </si>
  <si>
    <t>Thierry GIDENNE,  INRA Toulouse, UMR 1289 TANDEM, BP 52627, 31326 Castanet-Tolosan, France</t>
  </si>
  <si>
    <t>Kilos</t>
  </si>
  <si>
    <t>ED</t>
  </si>
  <si>
    <t>X1</t>
  </si>
  <si>
    <t>X2</t>
  </si>
  <si>
    <t>X3</t>
  </si>
  <si>
    <t>X4</t>
  </si>
  <si>
    <t>X5</t>
  </si>
  <si>
    <t>X6</t>
  </si>
  <si>
    <t>g/ Mcal</t>
  </si>
  <si>
    <t>Windows User-Friendly Feed Formulation</t>
  </si>
  <si>
    <t>Version 3 for RABBIT feeding</t>
  </si>
  <si>
    <t>This program was developed from ideas and designs found in the</t>
  </si>
  <si>
    <t>UNEform program authored by Evan Thomson of the University of New England</t>
  </si>
  <si>
    <t>For Instructions, Please see the files WUFFDA.doc and WUFFDA.ppt</t>
  </si>
  <si>
    <t>Units : % on air dry basis brut</t>
  </si>
  <si>
    <t>In blue : calculated values</t>
  </si>
  <si>
    <t>Values for ingredients originating from EGRAN tables, Maertens et al., 2002 (World Rabbit Science,10, 157-166) and similar to INRA tables 2004)</t>
  </si>
  <si>
    <t>Cost</t>
  </si>
  <si>
    <t>Weight</t>
  </si>
  <si>
    <t>Dry</t>
  </si>
  <si>
    <t>matter</t>
  </si>
  <si>
    <t>Crude</t>
  </si>
  <si>
    <t>Ash</t>
  </si>
  <si>
    <t>Protein</t>
  </si>
  <si>
    <t>Fat</t>
  </si>
  <si>
    <t>Fibre</t>
  </si>
  <si>
    <t>Starch</t>
  </si>
  <si>
    <t>Sugar</t>
  </si>
  <si>
    <t>Lysin</t>
  </si>
  <si>
    <t>Methionin</t>
  </si>
  <si>
    <t>SAA</t>
  </si>
  <si>
    <t>Threonin</t>
  </si>
  <si>
    <t>Magnesium</t>
  </si>
  <si>
    <t>other nutrients in supplement</t>
  </si>
  <si>
    <t>Barley (INRA 84)</t>
  </si>
  <si>
    <t>in parenthesis, the number of the ingredient as written in INRA feedstuff tables</t>
  </si>
  <si>
    <t>Maize grain (INRA 82)</t>
  </si>
  <si>
    <t>Oats (INRA 74)</t>
  </si>
  <si>
    <t>Wheat (INRA 80)</t>
  </si>
  <si>
    <t>DDGS(dried distillers grains and soluble) INRA 118)</t>
  </si>
  <si>
    <t>Malt sprouts (INRA 132)</t>
  </si>
  <si>
    <t>Rice bran ( INRA 136)</t>
  </si>
  <si>
    <t>Wheat bran (INRA 104)</t>
  </si>
  <si>
    <t>Wheat feed (INRA 100)</t>
  </si>
  <si>
    <t>Wheat short (INRA 102)</t>
  </si>
  <si>
    <t>Beet molasses (INRA 224)</t>
  </si>
  <si>
    <t>Cane molasses (INRA 226)</t>
  </si>
  <si>
    <t>Cassava 60</t>
  </si>
  <si>
    <t>Cassava 65 (INRA 200)</t>
  </si>
  <si>
    <t>Cassava 70 (INRA 202)</t>
  </si>
  <si>
    <t>Faba bean</t>
  </si>
  <si>
    <t xml:space="preserve">Lupin "white", grain (INRA 150) </t>
  </si>
  <si>
    <t>Peas (INRA 154)</t>
  </si>
  <si>
    <t>Rapeseed, whole seed (INRA 140)</t>
  </si>
  <si>
    <t>Soya whole seed (extruded=INRA 160)</t>
  </si>
  <si>
    <t>Rapeseed meal (INRA 170)</t>
  </si>
  <si>
    <t>Soya bean meal 44 ("46"-&gt;INRA 188)</t>
  </si>
  <si>
    <t>Soya bean meal 48 ("50"-&gt;INRA 192)</t>
  </si>
  <si>
    <t>Soya bean meal 46 ("48"-&gt;INRA 190)</t>
  </si>
  <si>
    <t>Sunflower meal 32 (INRA 196)</t>
  </si>
  <si>
    <t>Sunflower meal 36</t>
  </si>
  <si>
    <t>Animal fat (INRA 283)</t>
  </si>
  <si>
    <t>Olein</t>
  </si>
  <si>
    <t>Rapeseed oil (INRA 285)</t>
  </si>
  <si>
    <t>Soya oil (INRA 285)</t>
  </si>
  <si>
    <t>Sunflower oil (INRA 285)</t>
  </si>
  <si>
    <t>Alfalfa meal 12 (INRA 250)</t>
  </si>
  <si>
    <t>Alfalfa meal 15 (INRA 252)</t>
  </si>
  <si>
    <t>Alfalfa meal 18 (INRA 254)</t>
  </si>
  <si>
    <r>
      <t>Beet pulp</t>
    </r>
    <r>
      <rPr>
        <sz val="10"/>
        <color indexed="10"/>
        <rFont val="Arial"/>
        <family val="2"/>
      </rPr>
      <t xml:space="preserve"> </t>
    </r>
    <r>
      <rPr>
        <sz val="10"/>
        <rFont val="Arial"/>
        <family val="0"/>
      </rPr>
      <t>(INRA 232)</t>
    </r>
  </si>
  <si>
    <t>Cacao hulls (INRA 212)</t>
  </si>
  <si>
    <t>Carob meal (INRA 218)</t>
  </si>
  <si>
    <t>Citrus pulp (INRA 230)</t>
  </si>
  <si>
    <t>Flax chaff</t>
  </si>
  <si>
    <t>Grape pomace (INRA 222)</t>
  </si>
  <si>
    <t>Grape seed meal (INRa 184)</t>
  </si>
  <si>
    <t>Grass meal (INRA 248)</t>
  </si>
  <si>
    <t>Olive leaves</t>
  </si>
  <si>
    <t>Rice straw</t>
  </si>
  <si>
    <t>Soybean hulls ( INRA 214)</t>
  </si>
  <si>
    <t>Sunflower hulls</t>
  </si>
  <si>
    <t>Wheat straw (INRA 258)</t>
  </si>
  <si>
    <t>Wheat straw treated</t>
  </si>
  <si>
    <t>Premix (as example)</t>
  </si>
  <si>
    <t>Calcium Carbonate</t>
  </si>
  <si>
    <t>Bicalcic phosphate</t>
  </si>
  <si>
    <t>Salt  (NaCl)</t>
  </si>
  <si>
    <t>STORAGE INGREDIENT COMPOSITION MATRIX</t>
  </si>
  <si>
    <t>ACTIVE INGREDIENT COMPOSITION MATRIX</t>
  </si>
  <si>
    <t>Post-weaning</t>
  </si>
  <si>
    <t>Stored specifications</t>
  </si>
  <si>
    <t>Current Specification to formulate</t>
  </si>
  <si>
    <t>Fattening rabbit</t>
  </si>
  <si>
    <t>Finisher</t>
  </si>
  <si>
    <t>Intensive rythm</t>
  </si>
  <si>
    <t xml:space="preserve">Young females </t>
  </si>
  <si>
    <t>for reproduction</t>
  </si>
  <si>
    <t>Productive females</t>
  </si>
  <si>
    <t>Semi-intensive rythm</t>
  </si>
  <si>
    <t>Dry matter</t>
  </si>
  <si>
    <t>Crude protein</t>
  </si>
  <si>
    <t>Crude fat</t>
  </si>
  <si>
    <t>Crude ash</t>
  </si>
  <si>
    <t>Hemicellulose (NDF-ADF)</t>
  </si>
  <si>
    <r>
      <t xml:space="preserve">WIP </t>
    </r>
    <r>
      <rPr>
        <sz val="8"/>
        <rFont val="Arial"/>
        <family val="2"/>
      </rPr>
      <t>(water-insoluble pectins)</t>
    </r>
  </si>
  <si>
    <t>Sugars</t>
  </si>
  <si>
    <t>Tryptophan</t>
  </si>
  <si>
    <t xml:space="preserve">Digestible Protein </t>
  </si>
  <si>
    <t>Digestible energy  rabbit</t>
  </si>
  <si>
    <t>Metabolisable energy  rabbit</t>
  </si>
  <si>
    <t>WELCOME TO WUFFDA</t>
  </si>
  <si>
    <t>WINDOWS-BASED USER-FRIENDLY</t>
  </si>
  <si>
    <t>FEED FORMULATION WORKBOOK</t>
  </si>
  <si>
    <t>THE WUFFDA WORKBOOK CONSISTS OF</t>
  </si>
  <si>
    <t xml:space="preserve"> SEVEN SPREADSHEETS</t>
  </si>
  <si>
    <t>TITLE</t>
  </si>
  <si>
    <t>NUTRIENTS</t>
  </si>
  <si>
    <t>FORMULATE</t>
  </si>
  <si>
    <t>FEED SPECIFICATION</t>
  </si>
  <si>
    <t>MIXING SHEET</t>
  </si>
  <si>
    <t>GRAPHS</t>
  </si>
  <si>
    <t>WUFFDA AND EXCEL ARE A POWERFUL TEAM</t>
  </si>
  <si>
    <t>BUT YOU ONLY NEED TO KNOW HOW TO :</t>
  </si>
  <si>
    <t>POINT</t>
  </si>
  <si>
    <t>CLICK</t>
  </si>
  <si>
    <t>COPY</t>
  </si>
  <si>
    <t>PASTE</t>
  </si>
  <si>
    <t>TYPE NUMBERS</t>
  </si>
  <si>
    <t>TYPE LETTERS</t>
  </si>
  <si>
    <t>Sunflower meal 28 (INRA 194)</t>
  </si>
  <si>
    <t xml:space="preserve">Sunflower meal 28 (INRA 194) </t>
  </si>
  <si>
    <t>from values obtained by formulation</t>
  </si>
  <si>
    <t>Dig.Prot. / Dig. Energ. =</t>
  </si>
  <si>
    <t>Digestible Fibres / ADF</t>
  </si>
  <si>
    <t>Ingredients</t>
  </si>
  <si>
    <t>Nutrient</t>
  </si>
  <si>
    <t>Required</t>
  </si>
  <si>
    <t>Supplied</t>
  </si>
  <si>
    <t xml:space="preserve">Feed cost : </t>
  </si>
  <si>
    <t xml:space="preserve">Feed: </t>
  </si>
  <si>
    <t xml:space="preserve">Feed name : </t>
  </si>
  <si>
    <t>fattening rabbit</t>
  </si>
  <si>
    <t>Press Ctrl-m to Produce a New Mixing sheet</t>
  </si>
  <si>
    <t>Feed Name =</t>
  </si>
  <si>
    <t>Amount to Mix =</t>
  </si>
  <si>
    <t>CHECK OFF EACH INGREDIENT</t>
  </si>
  <si>
    <r>
      <t xml:space="preserve">          </t>
    </r>
    <r>
      <rPr>
        <b/>
        <i/>
        <u val="single"/>
        <sz val="16"/>
        <rFont val="Arial"/>
        <family val="0"/>
      </rPr>
      <t>AS IT IS ADDED TO THE MIXER</t>
    </r>
  </si>
  <si>
    <t>Date mixed</t>
  </si>
  <si>
    <t>Digestibility of protein=</t>
  </si>
  <si>
    <r>
      <t xml:space="preserve">calculations performed </t>
    </r>
    <r>
      <rPr>
        <b/>
        <i/>
        <sz val="12"/>
        <rFont val="Comic Sans MS"/>
        <family val="4"/>
      </rPr>
      <t>a</t>
    </r>
    <r>
      <rPr>
        <b/>
        <i/>
        <u val="single"/>
        <sz val="12"/>
        <rFont val="Comic Sans MS"/>
        <family val="4"/>
      </rPr>
      <t xml:space="preserve"> posteriori</t>
    </r>
  </si>
  <si>
    <t xml:space="preserve"> !!!  No modification should be done on this sheet !!!</t>
  </si>
  <si>
    <t>Chlorine</t>
  </si>
  <si>
    <t>Lysine</t>
  </si>
  <si>
    <t>Methionine</t>
  </si>
  <si>
    <t>Threonine</t>
  </si>
  <si>
    <t>Phosphorus</t>
  </si>
  <si>
    <t>Crude fiber (Weende)</t>
  </si>
  <si>
    <r>
      <t xml:space="preserve">SAA </t>
    </r>
    <r>
      <rPr>
        <sz val="10"/>
        <rFont val="Arial"/>
        <family val="2"/>
      </rPr>
      <t>(Methionine+Cystine)</t>
    </r>
  </si>
  <si>
    <t>L-Lysine HCL - 98%</t>
  </si>
  <si>
    <t>Methionine - DL - 99%</t>
  </si>
  <si>
    <t>Copra meal (INRA 172)</t>
  </si>
  <si>
    <t>Palm kernel meal (INRA 182)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</si>
</sst>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0"/>
    <numFmt numFmtId="183" formatCode="0.00000000"/>
    <numFmt numFmtId="184" formatCode="0.00000"/>
    <numFmt numFmtId="185" formatCode="&quot;$&quot;#,##0.00"/>
    <numFmt numFmtId="186" formatCode="_(&quot;$&quot;* #,##0.000_);_(&quot;$&quot;* \(#,##0.000\);_(&quot;$&quot;* &quot;-&quot;??_);_(@_)"/>
    <numFmt numFmtId="187" formatCode="_(&quot;$&quot;* #,##0.0_);_(&quot;$&quot;* \(#,##0.0\);_(&quot;$&quot;* &quot;-&quot;??_);_(@_)"/>
    <numFmt numFmtId="188" formatCode="_(&quot;$&quot;* #,##0.0000_);_(&quot;$&quot;* \(#,##0.0000\);_(&quot;$&quot;* &quot;-&quot;??_);_(@_)"/>
    <numFmt numFmtId="189" formatCode="&quot;€&quot;#,##0.00"/>
    <numFmt numFmtId="190" formatCode="_([$€]* #,##0.00_);_([$€]* \(#,##0.00\);_([$€]* &quot;-&quot;??_);_(@_)"/>
    <numFmt numFmtId="191" formatCode="0.0%"/>
  </numFmts>
  <fonts count="82">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sz val="10"/>
      <color indexed="8"/>
      <name val="Arial"/>
      <family val="2"/>
    </font>
    <font>
      <b/>
      <sz val="10"/>
      <color indexed="17"/>
      <name val="Times New Roman"/>
      <family val="1"/>
    </font>
    <font>
      <b/>
      <i/>
      <sz val="10"/>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u val="single"/>
      <sz val="16"/>
      <name val="Arial"/>
      <family val="0"/>
    </font>
    <font>
      <b/>
      <i/>
      <sz val="16"/>
      <name val="Arial"/>
      <family val="2"/>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sz val="8"/>
      <name val="Tahoma"/>
      <family val="0"/>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b/>
      <sz val="10"/>
      <color indexed="10"/>
      <name val="Arial"/>
      <family val="2"/>
    </font>
    <font>
      <b/>
      <sz val="8"/>
      <name val="Tahoma"/>
      <family val="2"/>
    </font>
    <font>
      <b/>
      <sz val="10"/>
      <name val="Tahoma"/>
      <family val="2"/>
    </font>
    <font>
      <sz val="10"/>
      <color indexed="17"/>
      <name val="Arial"/>
      <family val="0"/>
    </font>
    <font>
      <b/>
      <sz val="10"/>
      <color indexed="17"/>
      <name val="Arial"/>
      <family val="0"/>
    </font>
    <font>
      <b/>
      <sz val="14"/>
      <color indexed="9"/>
      <name val="Arial"/>
      <family val="2"/>
    </font>
    <font>
      <b/>
      <sz val="12"/>
      <color indexed="9"/>
      <name val="Arial"/>
      <family val="2"/>
    </font>
    <font>
      <sz val="10"/>
      <name val="Tahoma"/>
      <family val="2"/>
    </font>
    <font>
      <b/>
      <sz val="10"/>
      <color indexed="20"/>
      <name val="Arial"/>
      <family val="2"/>
    </font>
    <font>
      <sz val="10"/>
      <color indexed="23"/>
      <name val="Arial"/>
      <family val="0"/>
    </font>
    <font>
      <b/>
      <sz val="10"/>
      <color indexed="23"/>
      <name val="Arial"/>
      <family val="0"/>
    </font>
    <font>
      <b/>
      <sz val="8"/>
      <name val="Arial"/>
      <family val="2"/>
    </font>
    <font>
      <sz val="10"/>
      <color indexed="62"/>
      <name val="Arial"/>
      <family val="0"/>
    </font>
    <font>
      <b/>
      <sz val="10"/>
      <color indexed="62"/>
      <name val="Arial"/>
      <family val="0"/>
    </font>
    <font>
      <sz val="10"/>
      <color indexed="18"/>
      <name val="Arial"/>
      <family val="0"/>
    </font>
    <font>
      <b/>
      <u val="single"/>
      <sz val="14"/>
      <color indexed="9"/>
      <name val="Arial"/>
      <family val="2"/>
    </font>
    <font>
      <b/>
      <sz val="10"/>
      <color indexed="8"/>
      <name val="Arial"/>
      <family val="2"/>
    </font>
    <font>
      <b/>
      <sz val="10"/>
      <color indexed="12"/>
      <name val="Arial"/>
      <family val="2"/>
    </font>
    <font>
      <b/>
      <sz val="22"/>
      <color indexed="13"/>
      <name val="Arial"/>
      <family val="2"/>
    </font>
    <font>
      <b/>
      <sz val="10"/>
      <color indexed="10"/>
      <name val="Tahoma"/>
      <family val="2"/>
    </font>
    <font>
      <b/>
      <sz val="12"/>
      <name val="Comic Sans MS"/>
      <family val="4"/>
    </font>
    <font>
      <b/>
      <sz val="12"/>
      <color indexed="58"/>
      <name val="Comic Sans MS"/>
      <family val="4"/>
    </font>
    <font>
      <b/>
      <sz val="14"/>
      <color indexed="10"/>
      <name val="Comic Sans MS"/>
      <family val="4"/>
    </font>
    <font>
      <sz val="16"/>
      <color indexed="8"/>
      <name val="Comic Sans MS"/>
      <family val="4"/>
    </font>
    <font>
      <u val="single"/>
      <sz val="20"/>
      <color indexed="10"/>
      <name val="Comic Sans MS"/>
      <family val="4"/>
    </font>
    <font>
      <sz val="10"/>
      <name val="Comic Sans MS"/>
      <family val="4"/>
    </font>
    <font>
      <b/>
      <sz val="10"/>
      <color indexed="12"/>
      <name val="Tahoma"/>
      <family val="2"/>
    </font>
    <font>
      <b/>
      <u val="single"/>
      <sz val="14"/>
      <color indexed="10"/>
      <name val="Arial"/>
      <family val="2"/>
    </font>
    <font>
      <sz val="8"/>
      <name val="Arial"/>
      <family val="2"/>
    </font>
    <font>
      <b/>
      <i/>
      <sz val="16"/>
      <color indexed="10"/>
      <name val="Comic Sans MS"/>
      <family val="4"/>
    </font>
    <font>
      <b/>
      <sz val="10"/>
      <color indexed="17"/>
      <name val="Tahoma"/>
      <family val="2"/>
    </font>
    <font>
      <sz val="12"/>
      <name val="Comic Sans MS"/>
      <family val="4"/>
    </font>
    <font>
      <b/>
      <i/>
      <sz val="12"/>
      <name val="Comic Sans MS"/>
      <family val="4"/>
    </font>
    <font>
      <b/>
      <i/>
      <u val="single"/>
      <sz val="12"/>
      <name val="Comic Sans MS"/>
      <family val="4"/>
    </font>
    <font>
      <u val="single"/>
      <sz val="10"/>
      <color indexed="36"/>
      <name val="Arial"/>
      <family val="0"/>
    </font>
  </fonts>
  <fills count="18">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8"/>
        <bgColor indexed="64"/>
      </patternFill>
    </fill>
    <fill>
      <patternFill patternType="solid">
        <fgColor indexed="60"/>
        <bgColor indexed="64"/>
      </patternFill>
    </fill>
    <fill>
      <patternFill patternType="solid">
        <fgColor indexed="11"/>
        <bgColor indexed="64"/>
      </patternFill>
    </fill>
  </fills>
  <borders count="29">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45" fillId="0" borderId="0" applyNumberFormat="0" applyFill="0" applyBorder="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0" fillId="0" borderId="0" xfId="0" applyAlignment="1">
      <alignment horizontal="center"/>
    </xf>
    <xf numFmtId="0" fontId="1" fillId="0" borderId="0" xfId="0" applyFont="1" applyAlignment="1">
      <alignment/>
    </xf>
    <xf numFmtId="182"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83" fontId="0" fillId="0" borderId="2" xfId="0" applyNumberFormat="1" applyBorder="1" applyAlignment="1">
      <alignment/>
    </xf>
    <xf numFmtId="183" fontId="0" fillId="0" borderId="0" xfId="0" applyNumberFormat="1" applyAlignment="1">
      <alignment/>
    </xf>
    <xf numFmtId="183" fontId="0" fillId="0" borderId="3"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82"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82" fontId="0" fillId="3" borderId="0" xfId="0" applyNumberFormat="1" applyFill="1" applyBorder="1" applyAlignment="1">
      <alignment/>
    </xf>
    <xf numFmtId="0" fontId="1" fillId="3" borderId="0" xfId="0" applyFont="1" applyFill="1" applyAlignment="1">
      <alignment/>
    </xf>
    <xf numFmtId="0" fontId="1" fillId="4" borderId="4" xfId="0" applyFont="1" applyFill="1" applyBorder="1" applyAlignment="1">
      <alignment/>
    </xf>
    <xf numFmtId="0" fontId="1" fillId="4" borderId="5" xfId="0" applyFont="1" applyFill="1" applyBorder="1" applyAlignment="1">
      <alignment horizontal="center"/>
    </xf>
    <xf numFmtId="0" fontId="1" fillId="4" borderId="6" xfId="0" applyFont="1" applyFill="1" applyBorder="1" applyAlignment="1">
      <alignment/>
    </xf>
    <xf numFmtId="0" fontId="0" fillId="4" borderId="7" xfId="0" applyFont="1" applyFill="1" applyBorder="1" applyAlignment="1">
      <alignment/>
    </xf>
    <xf numFmtId="0" fontId="0" fillId="0" borderId="8" xfId="0" applyFill="1" applyBorder="1" applyAlignment="1">
      <alignment/>
    </xf>
    <xf numFmtId="0" fontId="1" fillId="4" borderId="4" xfId="0" applyFont="1" applyFill="1" applyBorder="1" applyAlignment="1">
      <alignment horizontal="center"/>
    </xf>
    <xf numFmtId="0" fontId="1" fillId="4" borderId="9"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0" borderId="10" xfId="0" applyFont="1" applyFill="1" applyBorder="1" applyAlignment="1">
      <alignment/>
    </xf>
    <xf numFmtId="0" fontId="0" fillId="0" borderId="11" xfId="0" applyFill="1" applyBorder="1" applyAlignment="1">
      <alignment/>
    </xf>
    <xf numFmtId="0" fontId="0" fillId="0" borderId="0" xfId="0" applyFill="1" applyBorder="1" applyAlignment="1">
      <alignment horizontal="center"/>
    </xf>
    <xf numFmtId="0" fontId="0" fillId="0" borderId="9" xfId="0" applyFill="1" applyBorder="1" applyAlignment="1">
      <alignment/>
    </xf>
    <xf numFmtId="0" fontId="0" fillId="0" borderId="8" xfId="0" applyFill="1" applyBorder="1" applyAlignment="1">
      <alignment horizontal="center"/>
    </xf>
    <xf numFmtId="0" fontId="1" fillId="4" borderId="9" xfId="0" applyFont="1" applyFill="1" applyBorder="1" applyAlignment="1">
      <alignment/>
    </xf>
    <xf numFmtId="2" fontId="1" fillId="4" borderId="6" xfId="0" applyNumberFormat="1" applyFont="1" applyFill="1" applyBorder="1" applyAlignment="1">
      <alignment horizontal="center"/>
    </xf>
    <xf numFmtId="2" fontId="0" fillId="0" borderId="8" xfId="0" applyNumberFormat="1" applyFont="1" applyFill="1" applyBorder="1" applyAlignment="1">
      <alignment horizontal="center"/>
    </xf>
    <xf numFmtId="2" fontId="1" fillId="4" borderId="7" xfId="0" applyNumberFormat="1" applyFont="1" applyFill="1" applyBorder="1" applyAlignment="1">
      <alignment horizontal="center"/>
    </xf>
    <xf numFmtId="2" fontId="0" fillId="3" borderId="0" xfId="0" applyNumberFormat="1" applyFont="1" applyFill="1" applyAlignment="1">
      <alignment horizontal="center"/>
    </xf>
    <xf numFmtId="2" fontId="0" fillId="4" borderId="7" xfId="0" applyNumberFormat="1" applyFont="1" applyFill="1" applyBorder="1" applyAlignment="1">
      <alignment horizontal="center"/>
    </xf>
    <xf numFmtId="2" fontId="0" fillId="0" borderId="0" xfId="0" applyNumberFormat="1" applyFont="1" applyAlignment="1">
      <alignment horizontal="center"/>
    </xf>
    <xf numFmtId="2" fontId="0" fillId="0" borderId="7"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0" fillId="2" borderId="0" xfId="0" applyFill="1" applyAlignment="1">
      <alignment horizontal="center"/>
    </xf>
    <xf numFmtId="0" fontId="0" fillId="0" borderId="12"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3" xfId="0" applyFill="1" applyBorder="1" applyAlignment="1">
      <alignment horizontal="center"/>
    </xf>
    <xf numFmtId="0" fontId="0" fillId="0" borderId="15" xfId="0" applyFill="1" applyBorder="1" applyAlignment="1">
      <alignment horizontal="center"/>
    </xf>
    <xf numFmtId="2" fontId="1" fillId="4" borderId="4" xfId="0" applyNumberFormat="1" applyFont="1" applyFill="1" applyBorder="1" applyAlignment="1">
      <alignment horizontal="center"/>
    </xf>
    <xf numFmtId="2" fontId="1" fillId="4" borderId="9" xfId="0" applyNumberFormat="1" applyFont="1" applyFill="1" applyBorder="1" applyAlignment="1">
      <alignment horizontal="center"/>
    </xf>
    <xf numFmtId="2" fontId="0" fillId="0" borderId="11" xfId="0" applyNumberFormat="1" applyFill="1" applyBorder="1" applyAlignment="1">
      <alignment horizontal="center"/>
    </xf>
    <xf numFmtId="2" fontId="0" fillId="0" borderId="9" xfId="0" applyNumberFormat="1" applyFill="1" applyBorder="1" applyAlignment="1">
      <alignment horizontal="center"/>
    </xf>
    <xf numFmtId="0" fontId="4" fillId="2" borderId="0" xfId="0" applyFont="1" applyFill="1" applyAlignment="1">
      <alignment/>
    </xf>
    <xf numFmtId="0" fontId="5" fillId="2" borderId="0" xfId="0" applyFont="1" applyFill="1" applyAlignment="1">
      <alignment/>
    </xf>
    <xf numFmtId="0" fontId="0" fillId="6" borderId="0" xfId="0" applyFill="1" applyBorder="1" applyAlignment="1">
      <alignment/>
    </xf>
    <xf numFmtId="0" fontId="0" fillId="6" borderId="0" xfId="0" applyFill="1" applyAlignment="1">
      <alignment/>
    </xf>
    <xf numFmtId="0" fontId="6" fillId="6" borderId="0" xfId="0" applyFont="1" applyFill="1" applyAlignment="1">
      <alignment/>
    </xf>
    <xf numFmtId="0" fontId="7" fillId="6" borderId="0" xfId="0" applyFont="1" applyFill="1" applyAlignment="1">
      <alignment/>
    </xf>
    <xf numFmtId="0" fontId="1" fillId="6" borderId="0" xfId="0" applyFont="1" applyFill="1" applyAlignment="1">
      <alignment/>
    </xf>
    <xf numFmtId="0" fontId="0" fillId="2" borderId="0" xfId="0" applyFill="1" applyAlignment="1">
      <alignment/>
    </xf>
    <xf numFmtId="0" fontId="0" fillId="0" borderId="10" xfId="0" applyBorder="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10" xfId="0" applyFill="1" applyBorder="1" applyAlignment="1">
      <alignment/>
    </xf>
    <xf numFmtId="0" fontId="0" fillId="4" borderId="0" xfId="0" applyFill="1" applyAlignment="1">
      <alignment/>
    </xf>
    <xf numFmtId="0" fontId="0" fillId="3" borderId="10"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9" borderId="0" xfId="0" applyFont="1" applyFill="1" applyAlignment="1">
      <alignment/>
    </xf>
    <xf numFmtId="0" fontId="1" fillId="10" borderId="0" xfId="0" applyFont="1" applyFill="1" applyAlignment="1">
      <alignment/>
    </xf>
    <xf numFmtId="0" fontId="1" fillId="11" borderId="0" xfId="0" applyFont="1" applyFill="1" applyAlignment="1">
      <alignment/>
    </xf>
    <xf numFmtId="0" fontId="1" fillId="12" borderId="0" xfId="0" applyFont="1" applyFill="1" applyAlignment="1">
      <alignment/>
    </xf>
    <xf numFmtId="0" fontId="1" fillId="13" borderId="0" xfId="0" applyFont="1" applyFill="1" applyAlignment="1">
      <alignment/>
    </xf>
    <xf numFmtId="0" fontId="1" fillId="14" borderId="0" xfId="0" applyFont="1" applyFill="1" applyAlignment="1">
      <alignment/>
    </xf>
    <xf numFmtId="0" fontId="1" fillId="4" borderId="0" xfId="0" applyFont="1" applyFill="1" applyAlignment="1">
      <alignment/>
    </xf>
    <xf numFmtId="182"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8" fillId="2" borderId="0" xfId="0" applyFont="1" applyFill="1" applyAlignment="1">
      <alignment/>
    </xf>
    <xf numFmtId="0" fontId="8" fillId="0" borderId="0" xfId="0" applyFont="1" applyAlignment="1">
      <alignment/>
    </xf>
    <xf numFmtId="0" fontId="10" fillId="6" borderId="0" xfId="0" applyFont="1" applyFill="1" applyAlignment="1">
      <alignment/>
    </xf>
    <xf numFmtId="0" fontId="11" fillId="6" borderId="0" xfId="0" applyFont="1" applyFill="1" applyAlignment="1">
      <alignment/>
    </xf>
    <xf numFmtId="0" fontId="12" fillId="0" borderId="0" xfId="0" applyFont="1" applyFill="1" applyAlignment="1">
      <alignment/>
    </xf>
    <xf numFmtId="2" fontId="13" fillId="0" borderId="0" xfId="0" applyNumberFormat="1" applyFont="1" applyFill="1" applyAlignment="1">
      <alignment/>
    </xf>
    <xf numFmtId="22" fontId="12" fillId="0" borderId="0" xfId="0" applyNumberFormat="1" applyFont="1" applyAlignment="1">
      <alignment/>
    </xf>
    <xf numFmtId="2" fontId="12" fillId="0" borderId="0" xfId="0" applyNumberFormat="1" applyFont="1" applyAlignment="1">
      <alignment/>
    </xf>
    <xf numFmtId="0" fontId="12" fillId="0" borderId="0" xfId="0" applyFont="1" applyAlignment="1">
      <alignment horizontal="center"/>
    </xf>
    <xf numFmtId="0" fontId="14" fillId="0" borderId="0" xfId="0" applyFont="1" applyAlignment="1">
      <alignment/>
    </xf>
    <xf numFmtId="2" fontId="14" fillId="0" borderId="0" xfId="0" applyNumberFormat="1" applyFont="1" applyAlignment="1">
      <alignment/>
    </xf>
    <xf numFmtId="0" fontId="14" fillId="0" borderId="0" xfId="0" applyFont="1" applyAlignment="1">
      <alignment horizontal="center"/>
    </xf>
    <xf numFmtId="2" fontId="15" fillId="0" borderId="0" xfId="0" applyNumberFormat="1" applyFont="1" applyAlignment="1">
      <alignment horizontal="right"/>
    </xf>
    <xf numFmtId="2" fontId="15" fillId="0" borderId="3" xfId="0" applyNumberFormat="1" applyFont="1" applyBorder="1" applyAlignment="1">
      <alignment/>
    </xf>
    <xf numFmtId="0" fontId="15" fillId="0" borderId="0" xfId="0" applyFont="1" applyBorder="1" applyAlignment="1">
      <alignment/>
    </xf>
    <xf numFmtId="181" fontId="0" fillId="0" borderId="0" xfId="0" applyNumberFormat="1" applyAlignment="1">
      <alignment/>
    </xf>
    <xf numFmtId="2" fontId="15" fillId="0" borderId="0" xfId="0" applyNumberFormat="1" applyFont="1" applyAlignment="1">
      <alignment/>
    </xf>
    <xf numFmtId="181" fontId="15" fillId="0" borderId="0" xfId="0" applyNumberFormat="1" applyFont="1" applyAlignment="1">
      <alignment horizontal="center"/>
    </xf>
    <xf numFmtId="2" fontId="1" fillId="0" borderId="0" xfId="0" applyNumberFormat="1" applyFont="1" applyAlignment="1">
      <alignment/>
    </xf>
    <xf numFmtId="2" fontId="17" fillId="0" borderId="0" xfId="0" applyNumberFormat="1" applyFont="1" applyFill="1" applyAlignment="1">
      <alignment/>
    </xf>
    <xf numFmtId="2" fontId="15" fillId="0" borderId="3" xfId="0" applyNumberFormat="1" applyFont="1" applyBorder="1" applyAlignment="1">
      <alignment/>
    </xf>
    <xf numFmtId="181" fontId="15" fillId="0" borderId="0" xfId="0" applyNumberFormat="1" applyFont="1" applyAlignment="1">
      <alignment/>
    </xf>
    <xf numFmtId="2" fontId="12" fillId="0" borderId="0" xfId="0" applyNumberFormat="1" applyFont="1" applyAlignment="1">
      <alignment/>
    </xf>
    <xf numFmtId="2" fontId="14" fillId="0" borderId="0" xfId="0" applyNumberFormat="1" applyFont="1" applyAlignment="1">
      <alignment/>
    </xf>
    <xf numFmtId="2" fontId="0" fillId="0" borderId="0" xfId="0" applyNumberFormat="1" applyFont="1" applyAlignment="1">
      <alignment/>
    </xf>
    <xf numFmtId="181" fontId="16" fillId="0" borderId="0" xfId="0" applyNumberFormat="1" applyFont="1" applyAlignment="1">
      <alignment/>
    </xf>
    <xf numFmtId="2" fontId="15" fillId="0" borderId="0" xfId="0" applyNumberFormat="1" applyFont="1" applyAlignment="1">
      <alignment horizontal="center"/>
    </xf>
    <xf numFmtId="181"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2" fontId="15" fillId="0" borderId="0" xfId="0" applyNumberFormat="1" applyFont="1" applyBorder="1" applyAlignment="1">
      <alignment/>
    </xf>
    <xf numFmtId="2" fontId="15" fillId="0" borderId="0" xfId="0" applyNumberFormat="1" applyFont="1" applyBorder="1" applyAlignment="1">
      <alignment/>
    </xf>
    <xf numFmtId="2" fontId="18" fillId="0" borderId="0" xfId="0" applyNumberFormat="1" applyFont="1" applyFill="1" applyAlignment="1">
      <alignment/>
    </xf>
    <xf numFmtId="2" fontId="14" fillId="0" borderId="16" xfId="0" applyNumberFormat="1" applyFont="1" applyBorder="1" applyAlignment="1">
      <alignment horizontal="center"/>
    </xf>
    <xf numFmtId="181" fontId="15" fillId="0" borderId="16" xfId="0" applyNumberFormat="1" applyFont="1" applyBorder="1" applyAlignment="1">
      <alignment horizontal="center"/>
    </xf>
    <xf numFmtId="0" fontId="14" fillId="0" borderId="16" xfId="0" applyFont="1" applyBorder="1" applyAlignment="1">
      <alignment horizontal="center"/>
    </xf>
    <xf numFmtId="2" fontId="14" fillId="0" borderId="16" xfId="0" applyNumberFormat="1" applyFont="1" applyBorder="1" applyAlignment="1">
      <alignment/>
    </xf>
    <xf numFmtId="2" fontId="15" fillId="0" borderId="16" xfId="0" applyNumberFormat="1" applyFont="1" applyBorder="1" applyAlignment="1">
      <alignment horizontal="center"/>
    </xf>
    <xf numFmtId="2" fontId="14" fillId="0" borderId="16" xfId="0" applyNumberFormat="1" applyFont="1" applyBorder="1" applyAlignment="1">
      <alignment/>
    </xf>
    <xf numFmtId="181" fontId="15" fillId="0" borderId="16" xfId="0" applyNumberFormat="1" applyFont="1" applyBorder="1" applyAlignment="1">
      <alignment/>
    </xf>
    <xf numFmtId="22" fontId="19" fillId="0" borderId="0" xfId="0" applyNumberFormat="1" applyFont="1" applyAlignment="1">
      <alignment/>
    </xf>
    <xf numFmtId="0" fontId="20" fillId="0" borderId="0" xfId="0" applyFont="1" applyAlignment="1">
      <alignment/>
    </xf>
    <xf numFmtId="181" fontId="0" fillId="0" borderId="17" xfId="0" applyNumberFormat="1" applyBorder="1" applyAlignment="1">
      <alignment/>
    </xf>
    <xf numFmtId="0" fontId="7" fillId="0" borderId="18" xfId="0" applyFont="1" applyBorder="1" applyAlignment="1">
      <alignment/>
    </xf>
    <xf numFmtId="0" fontId="0" fillId="0" borderId="18" xfId="0" applyBorder="1" applyAlignment="1">
      <alignment/>
    </xf>
    <xf numFmtId="0" fontId="0" fillId="0" borderId="19" xfId="0" applyBorder="1" applyAlignment="1">
      <alignment/>
    </xf>
    <xf numFmtId="0" fontId="21" fillId="0" borderId="10" xfId="0" applyFont="1" applyBorder="1" applyAlignment="1">
      <alignment horizontal="center"/>
    </xf>
    <xf numFmtId="0" fontId="7" fillId="0" borderId="10" xfId="0" applyFont="1" applyBorder="1" applyAlignment="1">
      <alignment horizontal="center"/>
    </xf>
    <xf numFmtId="181" fontId="7" fillId="0" borderId="10" xfId="0" applyNumberFormat="1" applyFont="1" applyBorder="1" applyAlignment="1">
      <alignment horizontal="center"/>
    </xf>
    <xf numFmtId="181" fontId="1" fillId="0" borderId="10" xfId="0" applyNumberFormat="1" applyFont="1" applyBorder="1" applyAlignment="1" quotePrefix="1">
      <alignment/>
    </xf>
    <xf numFmtId="181" fontId="21" fillId="0" borderId="10" xfId="0" applyNumberFormat="1" applyFont="1" applyBorder="1" applyAlignment="1">
      <alignment/>
    </xf>
    <xf numFmtId="0" fontId="21" fillId="0" borderId="10" xfId="0" applyFont="1" applyBorder="1" applyAlignment="1">
      <alignment/>
    </xf>
    <xf numFmtId="181" fontId="7" fillId="0" borderId="10" xfId="0" applyNumberFormat="1" applyFont="1" applyBorder="1" applyAlignment="1">
      <alignment/>
    </xf>
    <xf numFmtId="181" fontId="0" fillId="0" borderId="10" xfId="0" applyNumberFormat="1" applyBorder="1" applyAlignment="1">
      <alignment/>
    </xf>
    <xf numFmtId="181" fontId="20" fillId="0" borderId="0" xfId="0" applyNumberFormat="1" applyFont="1" applyAlignment="1">
      <alignment/>
    </xf>
    <xf numFmtId="0" fontId="20" fillId="0" borderId="20" xfId="0" applyFont="1" applyBorder="1" applyAlignment="1">
      <alignment/>
    </xf>
    <xf numFmtId="0" fontId="22" fillId="0" borderId="0" xfId="0" applyFont="1" applyAlignment="1">
      <alignment/>
    </xf>
    <xf numFmtId="0" fontId="23" fillId="0" borderId="0" xfId="0" applyFont="1" applyAlignment="1">
      <alignment/>
    </xf>
    <xf numFmtId="0" fontId="7" fillId="0" borderId="10" xfId="0" applyFont="1" applyBorder="1" applyAlignment="1">
      <alignment/>
    </xf>
    <xf numFmtId="0" fontId="0" fillId="15" borderId="0" xfId="0" applyFill="1" applyAlignment="1">
      <alignment/>
    </xf>
    <xf numFmtId="0" fontId="25" fillId="5" borderId="0" xfId="0" applyFont="1" applyFill="1" applyAlignment="1">
      <alignment horizontal="left"/>
    </xf>
    <xf numFmtId="0" fontId="0" fillId="5" borderId="0" xfId="0" applyFill="1" applyBorder="1" applyAlignment="1">
      <alignment/>
    </xf>
    <xf numFmtId="0" fontId="25" fillId="5" borderId="0" xfId="0" applyFont="1" applyFill="1" applyBorder="1" applyAlignment="1">
      <alignment horizontal="left"/>
    </xf>
    <xf numFmtId="0" fontId="0" fillId="5" borderId="0" xfId="0" applyFill="1" applyBorder="1" applyAlignment="1">
      <alignment horizontal="center"/>
    </xf>
    <xf numFmtId="0" fontId="26" fillId="6" borderId="0" xfId="0" applyFont="1" applyFill="1" applyAlignment="1">
      <alignment/>
    </xf>
    <xf numFmtId="0" fontId="27" fillId="6" borderId="0" xfId="0" applyFont="1" applyFill="1" applyAlignment="1">
      <alignment/>
    </xf>
    <xf numFmtId="181" fontId="7" fillId="0" borderId="0" xfId="0" applyNumberFormat="1" applyFont="1" applyAlignment="1">
      <alignment/>
    </xf>
    <xf numFmtId="0" fontId="7" fillId="0" borderId="0" xfId="0" applyFont="1" applyAlignment="1">
      <alignment horizontal="center"/>
    </xf>
    <xf numFmtId="0" fontId="1" fillId="9" borderId="0" xfId="0" applyFont="1" applyFill="1" applyAlignment="1">
      <alignment horizontal="center"/>
    </xf>
    <xf numFmtId="0" fontId="1" fillId="10"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2" fillId="3" borderId="0" xfId="0" applyFont="1" applyFill="1" applyAlignment="1">
      <alignment/>
    </xf>
    <xf numFmtId="185" fontId="4" fillId="3" borderId="0" xfId="0" applyNumberFormat="1" applyFont="1" applyFill="1" applyAlignment="1">
      <alignment horizontal="center"/>
    </xf>
    <xf numFmtId="0" fontId="8" fillId="3" borderId="0" xfId="0" applyFont="1" applyFill="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4" fillId="0" borderId="0" xfId="0" applyFont="1" applyAlignment="1">
      <alignment horizontal="right"/>
    </xf>
    <xf numFmtId="22" fontId="25" fillId="0" borderId="0" xfId="0" applyNumberFormat="1" applyFont="1" applyAlignment="1">
      <alignment horizontal="left"/>
    </xf>
    <xf numFmtId="181" fontId="28" fillId="0" borderId="0" xfId="0" applyNumberFormat="1" applyFont="1" applyAlignment="1">
      <alignment/>
    </xf>
    <xf numFmtId="0" fontId="28" fillId="0" borderId="0" xfId="0" applyFont="1" applyAlignment="1">
      <alignment/>
    </xf>
    <xf numFmtId="22" fontId="29" fillId="0" borderId="0" xfId="0" applyNumberFormat="1" applyFont="1" applyAlignment="1">
      <alignment horizontal="left"/>
    </xf>
    <xf numFmtId="0" fontId="20" fillId="0" borderId="21" xfId="0" applyFont="1" applyBorder="1" applyAlignment="1">
      <alignment/>
    </xf>
    <xf numFmtId="0" fontId="1" fillId="0" borderId="21" xfId="0" applyFont="1" applyBorder="1" applyAlignment="1">
      <alignment/>
    </xf>
    <xf numFmtId="181" fontId="0" fillId="0" borderId="21" xfId="0" applyNumberFormat="1" applyBorder="1" applyAlignment="1">
      <alignment/>
    </xf>
    <xf numFmtId="0" fontId="0" fillId="0" borderId="21" xfId="0" applyBorder="1" applyAlignment="1">
      <alignment/>
    </xf>
    <xf numFmtId="0" fontId="0" fillId="0" borderId="2" xfId="0" applyBorder="1" applyAlignment="1">
      <alignment/>
    </xf>
    <xf numFmtId="2" fontId="0" fillId="9" borderId="22" xfId="0" applyNumberFormat="1" applyFill="1" applyBorder="1" applyAlignment="1">
      <alignment horizontal="center"/>
    </xf>
    <xf numFmtId="2" fontId="0" fillId="9" borderId="23" xfId="0" applyNumberFormat="1" applyFill="1" applyBorder="1" applyAlignment="1">
      <alignment horizontal="center"/>
    </xf>
    <xf numFmtId="2" fontId="0" fillId="10" borderId="22" xfId="0" applyNumberFormat="1" applyFill="1" applyBorder="1" applyAlignment="1">
      <alignment horizontal="center"/>
    </xf>
    <xf numFmtId="2" fontId="0" fillId="10" borderId="23" xfId="0" applyNumberFormat="1" applyFill="1" applyBorder="1" applyAlignment="1">
      <alignment horizontal="center"/>
    </xf>
    <xf numFmtId="2" fontId="0" fillId="11" borderId="22" xfId="0" applyNumberFormat="1" applyFill="1" applyBorder="1" applyAlignment="1">
      <alignment horizontal="center"/>
    </xf>
    <xf numFmtId="2" fontId="0" fillId="11" borderId="23" xfId="0" applyNumberFormat="1" applyFill="1" applyBorder="1" applyAlignment="1">
      <alignment horizontal="center"/>
    </xf>
    <xf numFmtId="0" fontId="30" fillId="6" borderId="0" xfId="0" applyFont="1" applyFill="1" applyAlignment="1">
      <alignment/>
    </xf>
    <xf numFmtId="0" fontId="31" fillId="6" borderId="0" xfId="0" applyFont="1" applyFill="1" applyAlignment="1">
      <alignment/>
    </xf>
    <xf numFmtId="0" fontId="32" fillId="6" borderId="0" xfId="0" applyFont="1" applyFill="1" applyAlignment="1">
      <alignment/>
    </xf>
    <xf numFmtId="0" fontId="28" fillId="6" borderId="0" xfId="0" applyFont="1" applyFill="1" applyAlignment="1">
      <alignment/>
    </xf>
    <xf numFmtId="0" fontId="33" fillId="6" borderId="0" xfId="0" applyFont="1" applyFill="1" applyAlignment="1">
      <alignment/>
    </xf>
    <xf numFmtId="0" fontId="34" fillId="6" borderId="0" xfId="0" applyFont="1" applyFill="1" applyAlignment="1">
      <alignment/>
    </xf>
    <xf numFmtId="0" fontId="35" fillId="6" borderId="0" xfId="0" applyFont="1" applyFill="1" applyAlignment="1">
      <alignment/>
    </xf>
    <xf numFmtId="0" fontId="28" fillId="6" borderId="1" xfId="0" applyFont="1" applyFill="1" applyBorder="1" applyAlignment="1">
      <alignment/>
    </xf>
    <xf numFmtId="0" fontId="28" fillId="6" borderId="21" xfId="0" applyFont="1" applyFill="1" applyBorder="1" applyAlignment="1">
      <alignment/>
    </xf>
    <xf numFmtId="0" fontId="28" fillId="6" borderId="2" xfId="0" applyFont="1" applyFill="1" applyBorder="1" applyAlignment="1">
      <alignment/>
    </xf>
    <xf numFmtId="0" fontId="28" fillId="6" borderId="24" xfId="0" applyFont="1" applyFill="1" applyBorder="1" applyAlignment="1">
      <alignment/>
    </xf>
    <xf numFmtId="0" fontId="0" fillId="6" borderId="2" xfId="0" applyFill="1" applyBorder="1" applyAlignment="1">
      <alignment/>
    </xf>
    <xf numFmtId="0" fontId="0" fillId="6" borderId="25" xfId="0" applyFill="1" applyBorder="1" applyAlignment="1">
      <alignment/>
    </xf>
    <xf numFmtId="0" fontId="0" fillId="6" borderId="21" xfId="0" applyFill="1" applyBorder="1" applyAlignment="1">
      <alignment/>
    </xf>
    <xf numFmtId="0" fontId="0" fillId="6" borderId="24" xfId="0" applyFill="1" applyBorder="1" applyAlignment="1">
      <alignment/>
    </xf>
    <xf numFmtId="0" fontId="28" fillId="6" borderId="0" xfId="0" applyFont="1" applyFill="1" applyBorder="1" applyAlignment="1">
      <alignment/>
    </xf>
    <xf numFmtId="0" fontId="28" fillId="6" borderId="14" xfId="0" applyFont="1" applyFill="1" applyBorder="1" applyAlignment="1">
      <alignment/>
    </xf>
    <xf numFmtId="0" fontId="28" fillId="6" borderId="3" xfId="0" applyFont="1" applyFill="1" applyBorder="1" applyAlignment="1">
      <alignment/>
    </xf>
    <xf numFmtId="0" fontId="36" fillId="6" borderId="0" xfId="0" applyFont="1" applyFill="1" applyAlignment="1">
      <alignment/>
    </xf>
    <xf numFmtId="0" fontId="36" fillId="6" borderId="0" xfId="0" applyFont="1" applyFill="1" applyBorder="1" applyAlignment="1">
      <alignment/>
    </xf>
    <xf numFmtId="0" fontId="0" fillId="0" borderId="24" xfId="0" applyBorder="1" applyAlignment="1">
      <alignment horizontal="center"/>
    </xf>
    <xf numFmtId="0" fontId="0" fillId="16" borderId="0" xfId="0" applyFill="1" applyAlignment="1">
      <alignment/>
    </xf>
    <xf numFmtId="0" fontId="0" fillId="5" borderId="21" xfId="0" applyFill="1" applyBorder="1" applyAlignment="1">
      <alignment horizontal="center"/>
    </xf>
    <xf numFmtId="1" fontId="0" fillId="10" borderId="26" xfId="0" applyNumberFormat="1" applyFill="1" applyBorder="1" applyAlignment="1">
      <alignment horizontal="center"/>
    </xf>
    <xf numFmtId="0" fontId="38" fillId="6" borderId="0" xfId="0" applyFont="1" applyFill="1" applyAlignment="1">
      <alignment/>
    </xf>
    <xf numFmtId="0" fontId="41" fillId="3" borderId="0" xfId="0" applyFont="1" applyFill="1" applyAlignment="1">
      <alignment/>
    </xf>
    <xf numFmtId="0" fontId="42" fillId="3" borderId="0" xfId="0" applyFont="1" applyFill="1" applyAlignment="1">
      <alignment/>
    </xf>
    <xf numFmtId="0" fontId="5" fillId="3" borderId="0" xfId="0" applyFont="1" applyFill="1" applyAlignment="1">
      <alignment/>
    </xf>
    <xf numFmtId="0" fontId="3" fillId="3" borderId="0" xfId="0" applyFont="1" applyFill="1" applyAlignment="1">
      <alignment/>
    </xf>
    <xf numFmtId="2" fontId="0" fillId="3" borderId="0" xfId="0" applyNumberFormat="1" applyFill="1" applyAlignment="1">
      <alignment/>
    </xf>
    <xf numFmtId="0" fontId="3" fillId="3" borderId="21" xfId="0" applyFont="1" applyFill="1" applyBorder="1" applyAlignment="1">
      <alignment/>
    </xf>
    <xf numFmtId="0" fontId="0" fillId="3" borderId="21" xfId="0" applyFill="1" applyBorder="1" applyAlignment="1">
      <alignment/>
    </xf>
    <xf numFmtId="182" fontId="0" fillId="3" borderId="21" xfId="0" applyNumberFormat="1" applyFill="1" applyBorder="1" applyAlignment="1">
      <alignment/>
    </xf>
    <xf numFmtId="0" fontId="4" fillId="3" borderId="21" xfId="0" applyFont="1" applyFill="1" applyBorder="1" applyAlignment="1">
      <alignment/>
    </xf>
    <xf numFmtId="185" fontId="4" fillId="3" borderId="2" xfId="0" applyNumberFormat="1" applyFont="1" applyFill="1" applyBorder="1" applyAlignment="1">
      <alignment horizontal="center"/>
    </xf>
    <xf numFmtId="0" fontId="8" fillId="3" borderId="21" xfId="0" applyFont="1" applyFill="1" applyBorder="1" applyAlignment="1">
      <alignment/>
    </xf>
    <xf numFmtId="0" fontId="0" fillId="3" borderId="2" xfId="0" applyFill="1" applyBorder="1" applyAlignment="1">
      <alignment/>
    </xf>
    <xf numFmtId="0" fontId="46" fillId="3" borderId="1" xfId="0" applyFont="1" applyFill="1" applyBorder="1" applyAlignment="1">
      <alignment/>
    </xf>
    <xf numFmtId="0" fontId="43" fillId="3" borderId="24" xfId="0" applyFont="1" applyFill="1" applyBorder="1" applyAlignment="1">
      <alignment/>
    </xf>
    <xf numFmtId="0" fontId="44" fillId="3" borderId="24" xfId="0" applyFont="1" applyFill="1" applyBorder="1" applyAlignment="1">
      <alignment/>
    </xf>
    <xf numFmtId="0" fontId="45" fillId="3" borderId="24" xfId="0" applyFont="1" applyFill="1" applyBorder="1" applyAlignment="1">
      <alignment/>
    </xf>
    <xf numFmtId="182" fontId="0" fillId="3" borderId="24" xfId="0" applyNumberFormat="1" applyFill="1" applyBorder="1" applyAlignment="1">
      <alignment/>
    </xf>
    <xf numFmtId="0" fontId="28"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16" borderId="0" xfId="0" applyFill="1" applyAlignment="1">
      <alignment horizontal="center"/>
    </xf>
    <xf numFmtId="0" fontId="0" fillId="14" borderId="10" xfId="0" applyFill="1" applyBorder="1" applyAlignment="1">
      <alignment horizontal="center"/>
    </xf>
    <xf numFmtId="0" fontId="0" fillId="14" borderId="0" xfId="0" applyFill="1" applyAlignment="1">
      <alignment horizontal="center"/>
    </xf>
    <xf numFmtId="2" fontId="0" fillId="14" borderId="10" xfId="0" applyNumberFormat="1" applyFill="1" applyBorder="1" applyAlignment="1">
      <alignment/>
    </xf>
    <xf numFmtId="2" fontId="0" fillId="14" borderId="10" xfId="0" applyNumberFormat="1" applyFill="1" applyBorder="1" applyAlignment="1">
      <alignment horizontal="center"/>
    </xf>
    <xf numFmtId="0" fontId="0" fillId="14" borderId="10" xfId="0" applyNumberFormat="1" applyFill="1" applyBorder="1" applyAlignment="1">
      <alignment horizontal="center"/>
    </xf>
    <xf numFmtId="0" fontId="0" fillId="4" borderId="10" xfId="0" applyFill="1" applyBorder="1" applyAlignment="1">
      <alignment horizontal="center"/>
    </xf>
    <xf numFmtId="2" fontId="0" fillId="4" borderId="10" xfId="0" applyNumberFormat="1" applyFill="1" applyBorder="1" applyAlignment="1">
      <alignment horizontal="center"/>
    </xf>
    <xf numFmtId="0" fontId="0" fillId="4" borderId="0" xfId="0" applyFill="1" applyAlignment="1">
      <alignment horizontal="center"/>
    </xf>
    <xf numFmtId="0" fontId="0" fillId="3" borderId="10" xfId="0" applyFill="1" applyBorder="1" applyAlignment="1">
      <alignment horizontal="center"/>
    </xf>
    <xf numFmtId="2" fontId="0" fillId="3" borderId="10" xfId="0" applyNumberFormat="1" applyFill="1" applyBorder="1" applyAlignment="1">
      <alignment horizontal="center"/>
    </xf>
    <xf numFmtId="2" fontId="47" fillId="0" borderId="8" xfId="0" applyNumberFormat="1" applyFont="1" applyFill="1" applyBorder="1" applyAlignment="1">
      <alignment horizontal="center"/>
    </xf>
    <xf numFmtId="2" fontId="47" fillId="0" borderId="7" xfId="0" applyNumberFormat="1" applyFont="1" applyFill="1" applyBorder="1" applyAlignment="1">
      <alignment horizontal="center"/>
    </xf>
    <xf numFmtId="0" fontId="0" fillId="0" borderId="7" xfId="0" applyFill="1" applyBorder="1" applyAlignment="1">
      <alignment horizontal="center"/>
    </xf>
    <xf numFmtId="0" fontId="1" fillId="10" borderId="24" xfId="0" applyFont="1" applyFill="1" applyBorder="1" applyAlignment="1">
      <alignment horizontal="left"/>
    </xf>
    <xf numFmtId="0" fontId="1" fillId="10" borderId="3" xfId="0" applyFont="1" applyFill="1" applyBorder="1" applyAlignment="1">
      <alignment horizontal="left"/>
    </xf>
    <xf numFmtId="0" fontId="1" fillId="0" borderId="0" xfId="0" applyFont="1" applyAlignment="1">
      <alignment horizontal="left"/>
    </xf>
    <xf numFmtId="0" fontId="6" fillId="17" borderId="14" xfId="0" applyFont="1" applyFill="1" applyBorder="1" applyAlignment="1">
      <alignment horizontal="left"/>
    </xf>
    <xf numFmtId="0" fontId="50" fillId="2" borderId="0" xfId="0" applyFont="1" applyFill="1" applyAlignment="1">
      <alignment horizontal="center"/>
    </xf>
    <xf numFmtId="0" fontId="51" fillId="10" borderId="24" xfId="0" applyFont="1" applyFill="1" applyBorder="1" applyAlignment="1">
      <alignment horizontal="left"/>
    </xf>
    <xf numFmtId="0" fontId="51" fillId="10" borderId="3" xfId="0" applyFont="1" applyFill="1" applyBorder="1" applyAlignment="1">
      <alignment horizontal="left"/>
    </xf>
    <xf numFmtId="0" fontId="50" fillId="5" borderId="0" xfId="0" applyFont="1" applyFill="1" applyAlignment="1">
      <alignment horizontal="center"/>
    </xf>
    <xf numFmtId="0" fontId="50" fillId="0" borderId="0" xfId="0" applyFont="1" applyFill="1" applyBorder="1" applyAlignment="1">
      <alignment horizontal="center"/>
    </xf>
    <xf numFmtId="0" fontId="50" fillId="0" borderId="3" xfId="0" applyFont="1" applyFill="1" applyBorder="1" applyAlignment="1">
      <alignment horizontal="center"/>
    </xf>
    <xf numFmtId="0" fontId="50" fillId="5" borderId="0" xfId="0" applyFont="1" applyFill="1" applyBorder="1" applyAlignment="1">
      <alignment horizontal="center"/>
    </xf>
    <xf numFmtId="0" fontId="50" fillId="0" borderId="0" xfId="0" applyFont="1" applyAlignment="1">
      <alignment horizontal="center"/>
    </xf>
    <xf numFmtId="0" fontId="52" fillId="2" borderId="0" xfId="0" applyFont="1" applyFill="1" applyAlignment="1">
      <alignment horizontal="left"/>
    </xf>
    <xf numFmtId="0" fontId="55" fillId="10" borderId="24" xfId="0" applyFont="1" applyFill="1" applyBorder="1" applyAlignment="1">
      <alignment horizontal="left"/>
    </xf>
    <xf numFmtId="0" fontId="55" fillId="10" borderId="25" xfId="0" applyFont="1" applyFill="1" applyBorder="1" applyAlignment="1">
      <alignment horizontal="left"/>
    </xf>
    <xf numFmtId="0" fontId="55" fillId="10" borderId="3" xfId="0" applyFont="1" applyFill="1" applyBorder="1" applyAlignment="1">
      <alignment horizontal="left"/>
    </xf>
    <xf numFmtId="0" fontId="55" fillId="10" borderId="15" xfId="0" applyFont="1" applyFill="1" applyBorder="1" applyAlignment="1">
      <alignment horizontal="left"/>
    </xf>
    <xf numFmtId="0" fontId="57" fillId="10" borderId="24" xfId="0" applyFont="1" applyFill="1" applyBorder="1" applyAlignment="1">
      <alignment horizontal="left"/>
    </xf>
    <xf numFmtId="0" fontId="56" fillId="5" borderId="0" xfId="0" applyFont="1" applyFill="1" applyAlignment="1">
      <alignment horizontal="center"/>
    </xf>
    <xf numFmtId="0" fontId="56" fillId="0" borderId="0" xfId="0" applyFont="1" applyFill="1" applyBorder="1" applyAlignment="1">
      <alignment horizontal="center"/>
    </xf>
    <xf numFmtId="0" fontId="56" fillId="0" borderId="3" xfId="0" applyFont="1" applyFill="1" applyBorder="1" applyAlignment="1">
      <alignment horizontal="center"/>
    </xf>
    <xf numFmtId="0" fontId="56" fillId="0" borderId="0" xfId="0" applyFont="1" applyAlignment="1">
      <alignment horizontal="center"/>
    </xf>
    <xf numFmtId="0" fontId="50" fillId="5" borderId="0" xfId="0" applyFont="1" applyFill="1" applyAlignment="1">
      <alignment horizontal="left"/>
    </xf>
    <xf numFmtId="0" fontId="60" fillId="10" borderId="3" xfId="0" applyFont="1" applyFill="1" applyBorder="1" applyAlignment="1">
      <alignment horizontal="left"/>
    </xf>
    <xf numFmtId="0" fontId="59" fillId="5" borderId="0" xfId="0" applyFont="1" applyFill="1" applyAlignment="1">
      <alignment horizontal="center"/>
    </xf>
    <xf numFmtId="0" fontId="59" fillId="0" borderId="3" xfId="0" applyFont="1" applyFill="1" applyBorder="1" applyAlignment="1">
      <alignment horizontal="center"/>
    </xf>
    <xf numFmtId="0" fontId="59" fillId="5" borderId="0" xfId="0" applyFont="1" applyFill="1" applyBorder="1" applyAlignment="1">
      <alignment horizontal="center"/>
    </xf>
    <xf numFmtId="0" fontId="59" fillId="2" borderId="0" xfId="0" applyFont="1" applyFill="1" applyAlignment="1">
      <alignment horizontal="center"/>
    </xf>
    <xf numFmtId="0" fontId="60" fillId="10" borderId="24" xfId="0" applyFont="1" applyFill="1" applyBorder="1" applyAlignment="1">
      <alignment horizontal="left"/>
    </xf>
    <xf numFmtId="0" fontId="59" fillId="0" borderId="0" xfId="0" applyFont="1" applyAlignment="1">
      <alignment horizontal="center"/>
    </xf>
    <xf numFmtId="0" fontId="0" fillId="5" borderId="16" xfId="0" applyFill="1" applyBorder="1" applyAlignment="1">
      <alignment/>
    </xf>
    <xf numFmtId="0" fontId="0" fillId="0" borderId="16" xfId="0" applyBorder="1" applyAlignment="1">
      <alignment/>
    </xf>
    <xf numFmtId="180" fontId="59" fillId="0" borderId="0" xfId="0" applyNumberFormat="1" applyFont="1" applyFill="1" applyBorder="1" applyAlignment="1">
      <alignment horizontal="center"/>
    </xf>
    <xf numFmtId="180" fontId="59" fillId="0" borderId="3" xfId="0" applyNumberFormat="1" applyFont="1" applyFill="1" applyBorder="1" applyAlignment="1">
      <alignment horizontal="center"/>
    </xf>
    <xf numFmtId="180" fontId="59" fillId="5" borderId="0" xfId="0" applyNumberFormat="1" applyFont="1" applyFill="1" applyAlignment="1">
      <alignment horizontal="center"/>
    </xf>
    <xf numFmtId="180" fontId="59" fillId="5" borderId="0" xfId="0" applyNumberFormat="1" applyFont="1" applyFill="1" applyBorder="1" applyAlignment="1">
      <alignment horizontal="center"/>
    </xf>
    <xf numFmtId="180" fontId="0" fillId="0" borderId="24" xfId="0" applyNumberFormat="1" applyBorder="1" applyAlignment="1">
      <alignment horizontal="center"/>
    </xf>
    <xf numFmtId="189" fontId="4" fillId="2" borderId="0" xfId="0" applyNumberFormat="1" applyFont="1" applyFill="1" applyAlignment="1">
      <alignment horizontal="center"/>
    </xf>
    <xf numFmtId="0" fontId="37" fillId="2" borderId="0" xfId="0" applyFont="1" applyFill="1" applyAlignment="1">
      <alignment horizontal="left"/>
    </xf>
    <xf numFmtId="182" fontId="59" fillId="0" borderId="3" xfId="0" applyNumberFormat="1" applyFont="1" applyFill="1" applyBorder="1" applyAlignment="1">
      <alignment horizontal="center"/>
    </xf>
    <xf numFmtId="182" fontId="59" fillId="5" borderId="0" xfId="0" applyNumberFormat="1" applyFont="1" applyFill="1" applyAlignment="1">
      <alignment horizontal="center"/>
    </xf>
    <xf numFmtId="182" fontId="59" fillId="5" borderId="0" xfId="0" applyNumberFormat="1" applyFont="1" applyFill="1" applyBorder="1" applyAlignment="1">
      <alignment horizontal="center"/>
    </xf>
    <xf numFmtId="182" fontId="0" fillId="0" borderId="24" xfId="0" applyNumberFormat="1" applyBorder="1" applyAlignment="1">
      <alignment horizontal="center"/>
    </xf>
    <xf numFmtId="180" fontId="61" fillId="0" borderId="0" xfId="0" applyNumberFormat="1" applyFont="1" applyFill="1" applyBorder="1" applyAlignment="1">
      <alignment horizontal="center"/>
    </xf>
    <xf numFmtId="0" fontId="61" fillId="5" borderId="0" xfId="0" applyFont="1" applyFill="1" applyAlignment="1">
      <alignment horizontal="center"/>
    </xf>
    <xf numFmtId="180" fontId="0" fillId="0" borderId="0" xfId="0" applyNumberFormat="1" applyFill="1" applyBorder="1" applyAlignment="1">
      <alignment horizontal="center"/>
    </xf>
    <xf numFmtId="0" fontId="62" fillId="16" borderId="0" xfId="0" applyFont="1" applyFill="1" applyAlignment="1">
      <alignment/>
    </xf>
    <xf numFmtId="2" fontId="0" fillId="9" borderId="26" xfId="0" applyNumberFormat="1" applyFill="1" applyBorder="1" applyAlignment="1">
      <alignment horizontal="center"/>
    </xf>
    <xf numFmtId="2" fontId="0" fillId="10" borderId="26" xfId="0" applyNumberFormat="1" applyFill="1" applyBorder="1" applyAlignment="1">
      <alignment horizontal="center"/>
    </xf>
    <xf numFmtId="2" fontId="0" fillId="11" borderId="26" xfId="0" applyNumberFormat="1" applyFill="1" applyBorder="1" applyAlignment="1">
      <alignment horizontal="center"/>
    </xf>
    <xf numFmtId="2" fontId="0" fillId="12" borderId="10" xfId="0" applyNumberFormat="1" applyFill="1" applyBorder="1" applyAlignment="1">
      <alignment horizontal="center"/>
    </xf>
    <xf numFmtId="2" fontId="0" fillId="13" borderId="10" xfId="0" applyNumberFormat="1" applyFill="1" applyBorder="1" applyAlignment="1">
      <alignment horizontal="center"/>
    </xf>
    <xf numFmtId="2" fontId="0" fillId="10" borderId="27" xfId="0" applyNumberFormat="1" applyFill="1" applyBorder="1" applyAlignment="1">
      <alignment horizontal="center"/>
    </xf>
    <xf numFmtId="2" fontId="0" fillId="11" borderId="27" xfId="0" applyNumberFormat="1" applyFill="1" applyBorder="1" applyAlignment="1">
      <alignment horizontal="center"/>
    </xf>
    <xf numFmtId="1" fontId="0" fillId="9" borderId="22" xfId="0" applyNumberFormat="1" applyFill="1" applyBorder="1" applyAlignment="1">
      <alignment horizontal="center"/>
    </xf>
    <xf numFmtId="1" fontId="0" fillId="9" borderId="26" xfId="0" applyNumberFormat="1" applyFill="1" applyBorder="1" applyAlignment="1">
      <alignment horizontal="center"/>
    </xf>
    <xf numFmtId="1" fontId="0" fillId="10" borderId="22" xfId="0" applyNumberFormat="1" applyFill="1" applyBorder="1" applyAlignment="1">
      <alignment horizontal="center"/>
    </xf>
    <xf numFmtId="1" fontId="0" fillId="11" borderId="22" xfId="0" applyNumberFormat="1" applyFill="1" applyBorder="1" applyAlignment="1">
      <alignment horizontal="center"/>
    </xf>
    <xf numFmtId="1" fontId="0" fillId="11" borderId="26" xfId="0" applyNumberFormat="1" applyFill="1" applyBorder="1" applyAlignment="1">
      <alignment horizontal="center"/>
    </xf>
    <xf numFmtId="1" fontId="0" fillId="12" borderId="10" xfId="0" applyNumberFormat="1" applyFill="1" applyBorder="1" applyAlignment="1">
      <alignment horizontal="center"/>
    </xf>
    <xf numFmtId="1" fontId="0" fillId="13" borderId="10" xfId="0" applyNumberFormat="1" applyFill="1" applyBorder="1" applyAlignment="1">
      <alignment horizontal="center"/>
    </xf>
    <xf numFmtId="1" fontId="0" fillId="0" borderId="11" xfId="0" applyNumberFormat="1" applyFill="1" applyBorder="1" applyAlignment="1">
      <alignment horizontal="center"/>
    </xf>
    <xf numFmtId="0" fontId="1" fillId="4" borderId="28" xfId="0" applyFont="1" applyFill="1" applyBorder="1" applyAlignment="1">
      <alignment horizontal="center"/>
    </xf>
    <xf numFmtId="2" fontId="0" fillId="0" borderId="8" xfId="0" applyNumberFormat="1" applyFill="1" applyBorder="1" applyAlignment="1">
      <alignment horizontal="center"/>
    </xf>
    <xf numFmtId="2" fontId="47" fillId="3" borderId="0" xfId="0" applyNumberFormat="1" applyFont="1" applyFill="1" applyBorder="1" applyAlignment="1">
      <alignment horizontal="center"/>
    </xf>
    <xf numFmtId="0" fontId="1" fillId="0" borderId="10" xfId="0" applyFont="1" applyFill="1" applyBorder="1" applyAlignment="1">
      <alignment horizontal="center"/>
    </xf>
    <xf numFmtId="0" fontId="0" fillId="0" borderId="10" xfId="0" applyFill="1" applyBorder="1" applyAlignment="1">
      <alignment horizontal="center"/>
    </xf>
    <xf numFmtId="2" fontId="47" fillId="0" borderId="10" xfId="0" applyNumberFormat="1" applyFont="1" applyFill="1" applyBorder="1" applyAlignment="1">
      <alignment horizontal="center"/>
    </xf>
    <xf numFmtId="182" fontId="0" fillId="0" borderId="10" xfId="0" applyNumberFormat="1" applyFill="1" applyBorder="1" applyAlignment="1">
      <alignment horizontal="center"/>
    </xf>
    <xf numFmtId="0" fontId="25" fillId="11" borderId="0" xfId="0" applyFont="1" applyFill="1" applyAlignment="1">
      <alignment/>
    </xf>
    <xf numFmtId="0" fontId="28" fillId="11" borderId="0" xfId="0" applyFont="1" applyFill="1" applyAlignment="1">
      <alignment/>
    </xf>
    <xf numFmtId="2" fontId="6" fillId="11" borderId="0" xfId="0" applyNumberFormat="1" applyFont="1" applyFill="1" applyAlignment="1">
      <alignment horizontal="left"/>
    </xf>
    <xf numFmtId="14" fontId="6" fillId="11" borderId="0" xfId="0" applyNumberFormat="1" applyFont="1" applyFill="1" applyAlignment="1" quotePrefix="1">
      <alignment/>
    </xf>
    <xf numFmtId="2" fontId="0" fillId="0" borderId="0" xfId="0" applyNumberFormat="1" applyFill="1" applyBorder="1" applyAlignment="1">
      <alignment horizontal="center"/>
    </xf>
    <xf numFmtId="180" fontId="0" fillId="0" borderId="0" xfId="0" applyNumberFormat="1" applyAlignment="1">
      <alignment horizontal="center"/>
    </xf>
    <xf numFmtId="2" fontId="8" fillId="0" borderId="0" xfId="0" applyNumberFormat="1" applyFont="1" applyFill="1" applyBorder="1" applyAlignment="1">
      <alignment horizontal="center"/>
    </xf>
    <xf numFmtId="2" fontId="1" fillId="10" borderId="24" xfId="0" applyNumberFormat="1" applyFont="1" applyFill="1" applyBorder="1" applyAlignment="1">
      <alignment horizontal="left"/>
    </xf>
    <xf numFmtId="2" fontId="1" fillId="10" borderId="3" xfId="0" applyNumberFormat="1" applyFont="1" applyFill="1" applyBorder="1" applyAlignment="1">
      <alignment horizontal="left"/>
    </xf>
    <xf numFmtId="2" fontId="0" fillId="5" borderId="0" xfId="0" applyNumberFormat="1" applyFill="1" applyAlignment="1">
      <alignment horizontal="center"/>
    </xf>
    <xf numFmtId="2" fontId="0" fillId="0" borderId="3" xfId="0" applyNumberFormat="1" applyFill="1" applyBorder="1" applyAlignment="1">
      <alignment horizontal="center"/>
    </xf>
    <xf numFmtId="2" fontId="0" fillId="5" borderId="0" xfId="0" applyNumberFormat="1" applyFill="1" applyBorder="1" applyAlignment="1">
      <alignment horizontal="center"/>
    </xf>
    <xf numFmtId="2" fontId="0" fillId="0" borderId="24" xfId="0" applyNumberFormat="1" applyBorder="1" applyAlignment="1">
      <alignment horizontal="center"/>
    </xf>
    <xf numFmtId="2" fontId="63" fillId="0" borderId="8" xfId="0" applyNumberFormat="1" applyFont="1" applyFill="1" applyBorder="1" applyAlignment="1">
      <alignment horizontal="center"/>
    </xf>
    <xf numFmtId="0" fontId="1" fillId="3" borderId="24" xfId="0" applyFont="1" applyFill="1" applyBorder="1" applyAlignment="1">
      <alignment horizontal="left"/>
    </xf>
    <xf numFmtId="0" fontId="64" fillId="0" borderId="0" xfId="0" applyFont="1" applyAlignment="1">
      <alignment horizontal="left"/>
    </xf>
    <xf numFmtId="0" fontId="1" fillId="10" borderId="0" xfId="0" applyFont="1" applyFill="1" applyAlignment="1">
      <alignment horizontal="left"/>
    </xf>
    <xf numFmtId="0" fontId="65" fillId="2" borderId="0" xfId="0" applyFont="1" applyFill="1" applyAlignment="1">
      <alignment horizontal="center"/>
    </xf>
    <xf numFmtId="0" fontId="51" fillId="0" borderId="0" xfId="0" applyFont="1" applyBorder="1" applyAlignment="1">
      <alignment/>
    </xf>
    <xf numFmtId="0" fontId="7" fillId="12" borderId="0" xfId="0" applyFont="1" applyFill="1" applyAlignment="1">
      <alignment horizontal="right"/>
    </xf>
    <xf numFmtId="0" fontId="7" fillId="12" borderId="0" xfId="0" applyFont="1" applyFill="1" applyAlignment="1">
      <alignment horizontal="left"/>
    </xf>
    <xf numFmtId="2" fontId="0" fillId="12" borderId="0" xfId="0" applyNumberFormat="1" applyFont="1" applyFill="1" applyAlignment="1">
      <alignment horizontal="center"/>
    </xf>
    <xf numFmtId="180" fontId="7" fillId="12" borderId="0" xfId="0" applyNumberFormat="1" applyFont="1" applyFill="1" applyAlignment="1">
      <alignment horizontal="center"/>
    </xf>
    <xf numFmtId="0" fontId="0" fillId="0" borderId="11" xfId="0" applyFont="1" applyFill="1" applyBorder="1" applyAlignment="1">
      <alignment/>
    </xf>
    <xf numFmtId="0" fontId="72" fillId="11" borderId="0" xfId="0" applyFont="1" applyFill="1" applyAlignment="1">
      <alignment/>
    </xf>
    <xf numFmtId="182" fontId="72" fillId="11" borderId="0" xfId="0" applyNumberFormat="1" applyFont="1" applyFill="1" applyAlignment="1">
      <alignment/>
    </xf>
    <xf numFmtId="0" fontId="53" fillId="2" borderId="0" xfId="0" applyFont="1" applyFill="1" applyAlignment="1">
      <alignment horizontal="left"/>
    </xf>
    <xf numFmtId="0" fontId="0" fillId="0" borderId="12" xfId="0" applyFont="1" applyFill="1" applyBorder="1" applyAlignment="1">
      <alignment/>
    </xf>
    <xf numFmtId="0" fontId="0" fillId="0" borderId="12" xfId="0" applyFont="1" applyFill="1" applyBorder="1" applyAlignment="1">
      <alignment/>
    </xf>
    <xf numFmtId="0" fontId="1" fillId="7" borderId="0" xfId="0" applyFont="1" applyFill="1" applyAlignment="1">
      <alignment/>
    </xf>
    <xf numFmtId="0" fontId="53" fillId="16" borderId="0" xfId="0" applyFont="1" applyFill="1" applyAlignment="1">
      <alignment/>
    </xf>
    <xf numFmtId="0" fontId="0" fillId="7" borderId="0" xfId="0" applyFill="1" applyAlignment="1">
      <alignment horizontal="left"/>
    </xf>
    <xf numFmtId="0" fontId="1" fillId="7" borderId="0" xfId="0" applyFont="1" applyFill="1" applyAlignment="1">
      <alignment horizontal="left"/>
    </xf>
    <xf numFmtId="0" fontId="1" fillId="7" borderId="0" xfId="0" applyFont="1" applyFill="1" applyBorder="1" applyAlignment="1">
      <alignment/>
    </xf>
    <xf numFmtId="0" fontId="1" fillId="7" borderId="0" xfId="0" applyFont="1" applyFill="1" applyAlignment="1">
      <alignment horizontal="center"/>
    </xf>
    <xf numFmtId="0" fontId="1" fillId="7" borderId="17" xfId="0" applyFont="1" applyFill="1" applyBorder="1" applyAlignment="1">
      <alignment horizontal="left"/>
    </xf>
    <xf numFmtId="2" fontId="0" fillId="7" borderId="22" xfId="0" applyNumberFormat="1" applyFill="1" applyBorder="1" applyAlignment="1">
      <alignment horizontal="center"/>
    </xf>
    <xf numFmtId="2" fontId="0" fillId="7" borderId="26" xfId="0" applyNumberFormat="1" applyFill="1" applyBorder="1" applyAlignment="1">
      <alignment horizontal="center"/>
    </xf>
    <xf numFmtId="2" fontId="0" fillId="7" borderId="19" xfId="0" applyNumberFormat="1" applyFont="1" applyFill="1" applyBorder="1" applyAlignment="1">
      <alignment horizontal="center"/>
    </xf>
    <xf numFmtId="1" fontId="0" fillId="7" borderId="22" xfId="0" applyNumberFormat="1" applyFill="1" applyBorder="1" applyAlignment="1">
      <alignment horizontal="center"/>
    </xf>
    <xf numFmtId="1" fontId="0" fillId="7" borderId="26" xfId="0" applyNumberFormat="1" applyFill="1" applyBorder="1" applyAlignment="1">
      <alignment horizontal="center"/>
    </xf>
    <xf numFmtId="2" fontId="0" fillId="7" borderId="23" xfId="0" applyNumberFormat="1" applyFill="1" applyBorder="1" applyAlignment="1">
      <alignment horizontal="center"/>
    </xf>
    <xf numFmtId="0" fontId="74" fillId="7" borderId="0" xfId="0" applyFont="1" applyFill="1" applyAlignment="1">
      <alignment horizontal="right"/>
    </xf>
    <xf numFmtId="0" fontId="7" fillId="3" borderId="0" xfId="0" applyFont="1" applyFill="1" applyAlignment="1">
      <alignment horizontal="left"/>
    </xf>
    <xf numFmtId="190" fontId="14" fillId="0" borderId="0" xfId="15" applyFont="1" applyAlignment="1">
      <alignment/>
    </xf>
    <xf numFmtId="2" fontId="6" fillId="0" borderId="3" xfId="0" applyNumberFormat="1" applyFont="1" applyBorder="1" applyAlignment="1">
      <alignment/>
    </xf>
    <xf numFmtId="0" fontId="67" fillId="11" borderId="0" xfId="0" applyFont="1" applyFill="1" applyAlignment="1">
      <alignment horizontal="right"/>
    </xf>
    <xf numFmtId="2" fontId="7" fillId="10" borderId="0" xfId="0" applyNumberFormat="1" applyFont="1" applyFill="1" applyAlignment="1">
      <alignment horizontal="right"/>
    </xf>
    <xf numFmtId="191" fontId="7" fillId="10" borderId="0" xfId="22" applyNumberFormat="1" applyFont="1" applyFill="1" applyAlignment="1">
      <alignment horizontal="center"/>
    </xf>
    <xf numFmtId="0" fontId="78" fillId="11" borderId="0" xfId="0" applyFont="1" applyFill="1" applyAlignment="1">
      <alignment horizontal="right"/>
    </xf>
    <xf numFmtId="0" fontId="36" fillId="6" borderId="1" xfId="0" applyFont="1" applyFill="1" applyBorder="1" applyAlignment="1">
      <alignment horizontal="center"/>
    </xf>
    <xf numFmtId="0" fontId="36" fillId="6" borderId="21" xfId="0" applyFont="1" applyFill="1" applyBorder="1" applyAlignment="1">
      <alignment horizontal="center"/>
    </xf>
    <xf numFmtId="0" fontId="36" fillId="6" borderId="2" xfId="0" applyFont="1" applyFill="1" applyBorder="1" applyAlignment="1">
      <alignment horizontal="center"/>
    </xf>
    <xf numFmtId="0" fontId="9" fillId="6" borderId="0"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2">
    <dxf>
      <font>
        <color rgb="FF000000"/>
      </font>
      <border/>
    </dxf>
    <dxf>
      <font>
        <b/>
        <i val="0"/>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Graphs!$O$4:$O$20</c:f>
              <c:strCache>
                <c:ptCount val="17"/>
                <c:pt idx="0">
                  <c:v>Dry matter</c:v>
                </c:pt>
                <c:pt idx="1">
                  <c:v>Crude ash</c:v>
                </c:pt>
                <c:pt idx="2">
                  <c:v>Crude protein</c:v>
                </c:pt>
                <c:pt idx="3">
                  <c:v>Crude fat</c:v>
                </c:pt>
                <c:pt idx="4">
                  <c:v>Cellulose Brute</c:v>
                </c:pt>
                <c:pt idx="5">
                  <c:v>NDF</c:v>
                </c:pt>
                <c:pt idx="6">
                  <c:v>ADF</c:v>
                </c:pt>
                <c:pt idx="7">
                  <c:v>ADL</c:v>
                </c:pt>
                <c:pt idx="8">
                  <c:v>Hemicellulose (NDF-ADF)</c:v>
                </c:pt>
                <c:pt idx="9">
                  <c:v>WIP (water-insoluble pectins)</c:v>
                </c:pt>
                <c:pt idx="10">
                  <c:v>Starch</c:v>
                </c:pt>
                <c:pt idx="11">
                  <c:v>Sugars</c:v>
                </c:pt>
                <c:pt idx="12">
                  <c:v>Lysin</c:v>
                </c:pt>
                <c:pt idx="13">
                  <c:v>Methionin</c:v>
                </c:pt>
                <c:pt idx="14">
                  <c:v>SAA (Met+Cys)</c:v>
                </c:pt>
                <c:pt idx="15">
                  <c:v>Threonin</c:v>
                </c:pt>
                <c:pt idx="16">
                  <c:v>Tryptophan</c:v>
                </c:pt>
              </c:strCache>
            </c:strRef>
          </c:cat>
          <c:val>
            <c:numRef>
              <c:f>Graphs!$P$4:$P$20</c:f>
              <c:numCache>
                <c:ptCount val="17"/>
                <c:pt idx="0">
                  <c:v>0</c:v>
                </c:pt>
                <c:pt idx="1">
                  <c:v>0</c:v>
                </c:pt>
                <c:pt idx="2">
                  <c:v>115.08335365500062</c:v>
                </c:pt>
                <c:pt idx="3">
                  <c:v>0</c:v>
                </c:pt>
                <c:pt idx="4">
                  <c:v>99.99999999999997</c:v>
                </c:pt>
                <c:pt idx="5">
                  <c:v>113.83261601066643</c:v>
                </c:pt>
                <c:pt idx="6">
                  <c:v>107.70328589058937</c:v>
                </c:pt>
                <c:pt idx="7">
                  <c:v>102.55158758479321</c:v>
                </c:pt>
                <c:pt idx="8">
                  <c:v>0</c:v>
                </c:pt>
                <c:pt idx="9">
                  <c:v>0</c:v>
                </c:pt>
                <c:pt idx="10">
                  <c:v>0</c:v>
                </c:pt>
                <c:pt idx="11">
                  <c:v>0</c:v>
                </c:pt>
                <c:pt idx="12">
                  <c:v>153.46931797229084</c:v>
                </c:pt>
                <c:pt idx="13">
                  <c:v>0</c:v>
                </c:pt>
                <c:pt idx="14">
                  <c:v>117.09822018209022</c:v>
                </c:pt>
                <c:pt idx="15">
                  <c:v>118.30968013623566</c:v>
                </c:pt>
                <c:pt idx="16">
                  <c:v>0</c:v>
                </c:pt>
              </c:numCache>
            </c:numRef>
          </c:val>
        </c:ser>
        <c:axId val="15081088"/>
        <c:axId val="1512065"/>
      </c:barChart>
      <c:catAx>
        <c:axId val="1508108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12065"/>
        <c:crosses val="autoZero"/>
        <c:auto val="1"/>
        <c:lblOffset val="100"/>
        <c:noMultiLvlLbl val="0"/>
      </c:catAx>
      <c:valAx>
        <c:axId val="1512065"/>
        <c:scaling>
          <c:orientation val="minMax"/>
        </c:scaling>
        <c:axPos val="l"/>
        <c:title>
          <c:tx>
            <c:rich>
              <a:bodyPr vert="horz" rot="-5400000" anchor="ctr"/>
              <a:lstStyle/>
              <a:p>
                <a:pPr algn="ctr">
                  <a:defRPr/>
                </a:pPr>
                <a:r>
                  <a:rPr lang="en-US" cap="none" sz="900" b="1" i="0" u="none" baseline="0">
                    <a:latin typeface="Arial"/>
                    <a:ea typeface="Arial"/>
                    <a:cs typeface="Arial"/>
                  </a:rPr>
                  <a:t>% of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508108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Graphs!$O$21:$O$36</c:f>
              <c:strCache>
                <c:ptCount val="16"/>
                <c:pt idx="0">
                  <c:v>Calcium</c:v>
                </c:pt>
                <c:pt idx="1">
                  <c:v>Phosphore</c:v>
                </c:pt>
                <c:pt idx="2">
                  <c:v>Sodium</c:v>
                </c:pt>
                <c:pt idx="3">
                  <c:v>Chlore</c:v>
                </c:pt>
                <c:pt idx="4">
                  <c:v>Magnesium</c:v>
                </c:pt>
                <c:pt idx="5">
                  <c:v>Potassium</c:v>
                </c:pt>
                <c:pt idx="6">
                  <c:v>Digestible Protein </c:v>
                </c:pt>
                <c:pt idx="7">
                  <c:v>Digestible energy  rabbit</c:v>
                </c:pt>
                <c:pt idx="8">
                  <c:v>Metabolisable energy  rabbit</c:v>
                </c:pt>
                <c:pt idx="9">
                  <c:v>Cellulose VS ADF-ADL</c:v>
                </c:pt>
                <c:pt idx="10">
                  <c:v>X1</c:v>
                </c:pt>
                <c:pt idx="11">
                  <c:v>X2</c:v>
                </c:pt>
                <c:pt idx="12">
                  <c:v>X3</c:v>
                </c:pt>
                <c:pt idx="13">
                  <c:v>X4</c:v>
                </c:pt>
                <c:pt idx="14">
                  <c:v>X5</c:v>
                </c:pt>
                <c:pt idx="15">
                  <c:v>X6</c:v>
                </c:pt>
              </c:strCache>
            </c:strRef>
          </c:cat>
          <c:val>
            <c:numRef>
              <c:f>Graphs!$P$21:$P$36</c:f>
              <c:numCache>
                <c:ptCount val="16"/>
                <c:pt idx="0">
                  <c:v>162.9913378094685</c:v>
                </c:pt>
                <c:pt idx="1">
                  <c:v>109.18541722795044</c:v>
                </c:pt>
                <c:pt idx="2">
                  <c:v>100.00000000000003</c:v>
                </c:pt>
                <c:pt idx="3">
                  <c:v>194.58196936288303</c:v>
                </c:pt>
                <c:pt idx="4">
                  <c:v>0</c:v>
                </c:pt>
                <c:pt idx="5">
                  <c:v>369.63976357874884</c:v>
                </c:pt>
                <c:pt idx="6">
                  <c:v>113.00291074896862</c:v>
                </c:pt>
                <c:pt idx="7">
                  <c:v>104.4444444444445</c:v>
                </c:pt>
                <c:pt idx="8">
                  <c:v>0</c:v>
                </c:pt>
                <c:pt idx="9">
                  <c:v>125.85816012169424</c:v>
                </c:pt>
                <c:pt idx="10">
                  <c:v>0</c:v>
                </c:pt>
                <c:pt idx="11">
                  <c:v>0</c:v>
                </c:pt>
                <c:pt idx="12">
                  <c:v>0</c:v>
                </c:pt>
                <c:pt idx="13">
                  <c:v>0</c:v>
                </c:pt>
                <c:pt idx="14">
                  <c:v>0</c:v>
                </c:pt>
                <c:pt idx="15">
                  <c:v>0</c:v>
                </c:pt>
              </c:numCache>
            </c:numRef>
          </c:val>
        </c:ser>
        <c:axId val="13608586"/>
        <c:axId val="55368411"/>
      </c:barChart>
      <c:catAx>
        <c:axId val="13608586"/>
        <c:scaling>
          <c:orientation val="minMax"/>
        </c:scaling>
        <c:axPos val="b"/>
        <c:delete val="0"/>
        <c:numFmt formatCode="General" sourceLinked="1"/>
        <c:majorTickMark val="out"/>
        <c:minorTickMark val="none"/>
        <c:tickLblPos val="nextTo"/>
        <c:txPr>
          <a:bodyPr vert="horz" rot="2700000"/>
          <a:lstStyle/>
          <a:p>
            <a:pPr>
              <a:defRPr lang="en-US" cap="none" sz="1000" b="1" i="0" u="none" baseline="0">
                <a:latin typeface="Arial"/>
                <a:ea typeface="Arial"/>
                <a:cs typeface="Arial"/>
              </a:defRPr>
            </a:pPr>
          </a:p>
        </c:txPr>
        <c:crossAx val="55368411"/>
        <c:crosses val="autoZero"/>
        <c:auto val="1"/>
        <c:lblOffset val="100"/>
        <c:noMultiLvlLbl val="0"/>
      </c:catAx>
      <c:valAx>
        <c:axId val="55368411"/>
        <c:scaling>
          <c:orientation val="minMax"/>
        </c:scaling>
        <c:axPos val="l"/>
        <c:title>
          <c:tx>
            <c:rich>
              <a:bodyPr vert="horz" rot="-5400000" anchor="ctr"/>
              <a:lstStyle/>
              <a:p>
                <a:pPr algn="ctr">
                  <a:defRPr/>
                </a:pPr>
                <a:r>
                  <a:rPr lang="en-US" cap="none" sz="1000" b="1" i="0" u="none" baseline="0">
                    <a:latin typeface="Arial"/>
                    <a:ea typeface="Arial"/>
                    <a:cs typeface="Arial"/>
                  </a:rPr>
                  <a:t>% of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60858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K56"/>
  <sheetViews>
    <sheetView workbookViewId="0" topLeftCell="A2">
      <selection activeCell="A57" sqref="A57"/>
    </sheetView>
  </sheetViews>
  <sheetFormatPr defaultColWidth="11.421875" defaultRowHeight="12.75"/>
  <cols>
    <col min="1" max="4" width="9.140625" style="56" customWidth="1"/>
    <col min="5" max="5" width="5.421875" style="56" customWidth="1"/>
    <col min="6" max="7" width="9.140625" style="56" customWidth="1"/>
    <col min="8" max="8" width="11.00390625" style="56" customWidth="1"/>
    <col min="9" max="9" width="16.00390625" style="56" customWidth="1"/>
    <col min="10" max="10" width="7.28125" style="56" customWidth="1"/>
    <col min="11" max="11" width="5.7109375" style="56" customWidth="1"/>
    <col min="12" max="21" width="9.140625" style="56" customWidth="1"/>
    <col min="22" max="16384" width="9.140625" style="0" customWidth="1"/>
  </cols>
  <sheetData>
    <row r="1" spans="2:4" s="60" customFormat="1" ht="26.25">
      <c r="B1" s="54" t="s">
        <v>10</v>
      </c>
      <c r="C1" s="11"/>
      <c r="D1" s="12"/>
    </row>
    <row r="2" spans="1:2" ht="23.25">
      <c r="A2" s="55"/>
      <c r="B2" s="149" t="s">
        <v>65</v>
      </c>
    </row>
    <row r="3" spans="1:10" ht="24.75" customHeight="1">
      <c r="A3" s="55"/>
      <c r="B3" s="311" t="s">
        <v>66</v>
      </c>
      <c r="C3" s="312"/>
      <c r="D3" s="312"/>
      <c r="E3" s="312"/>
      <c r="F3" s="312"/>
      <c r="G3" s="313"/>
      <c r="H3" s="66"/>
      <c r="I3" s="314">
        <v>39905</v>
      </c>
      <c r="J3" s="66"/>
    </row>
    <row r="4" spans="1:2" ht="30.75" customHeight="1">
      <c r="A4" s="55"/>
      <c r="B4" s="57"/>
    </row>
    <row r="5" spans="1:2" ht="15.75">
      <c r="A5" s="55"/>
      <c r="B5" s="58" t="s">
        <v>20</v>
      </c>
    </row>
    <row r="6" spans="1:2" ht="15.75">
      <c r="A6" s="55"/>
      <c r="B6" s="58" t="s">
        <v>22</v>
      </c>
    </row>
    <row r="7" spans="1:2" ht="15.75">
      <c r="A7" s="55"/>
      <c r="B7" s="58" t="s">
        <v>24</v>
      </c>
    </row>
    <row r="8" spans="1:2" ht="15.75">
      <c r="A8" s="55"/>
      <c r="B8" s="58" t="s">
        <v>25</v>
      </c>
    </row>
    <row r="9" spans="1:2" ht="15.75">
      <c r="A9" s="55"/>
      <c r="B9" s="58" t="s">
        <v>26</v>
      </c>
    </row>
    <row r="10" spans="1:2" ht="15.75">
      <c r="A10" s="55"/>
      <c r="B10" s="58" t="s">
        <v>27</v>
      </c>
    </row>
    <row r="11" spans="1:2" ht="15.75">
      <c r="A11" s="55"/>
      <c r="B11" s="58" t="s">
        <v>28</v>
      </c>
    </row>
    <row r="12" spans="1:2" ht="15.75">
      <c r="A12" s="55"/>
      <c r="B12" s="58" t="s">
        <v>29</v>
      </c>
    </row>
    <row r="13" spans="1:2" ht="15.75">
      <c r="A13" s="55"/>
      <c r="B13" s="58" t="s">
        <v>30</v>
      </c>
    </row>
    <row r="14" spans="1:2" ht="15.75">
      <c r="A14" s="55"/>
      <c r="B14" s="58" t="s">
        <v>31</v>
      </c>
    </row>
    <row r="15" spans="1:2" ht="15.75">
      <c r="A15" s="55"/>
      <c r="B15" s="58" t="s">
        <v>55</v>
      </c>
    </row>
    <row r="16" ht="12.75">
      <c r="A16" s="55"/>
    </row>
    <row r="17" spans="1:2" ht="15">
      <c r="A17" s="55"/>
      <c r="B17" s="207" t="s">
        <v>67</v>
      </c>
    </row>
    <row r="18" spans="1:2" ht="15">
      <c r="A18" s="55"/>
      <c r="B18" s="207" t="s">
        <v>68</v>
      </c>
    </row>
    <row r="19" spans="1:3" ht="15.75">
      <c r="A19" s="55"/>
      <c r="B19" s="58"/>
      <c r="C19" s="150" t="s">
        <v>69</v>
      </c>
    </row>
    <row r="20" spans="1:2" ht="12.75">
      <c r="A20" s="55"/>
      <c r="B20" s="150"/>
    </row>
    <row r="21" spans="1:2" ht="12.75">
      <c r="A21" s="55"/>
      <c r="B21" s="59"/>
    </row>
    <row r="22" spans="1:4" ht="13.5">
      <c r="A22" s="364"/>
      <c r="B22" s="364"/>
      <c r="D22" s="87"/>
    </row>
    <row r="23" spans="1:11" ht="45">
      <c r="A23" s="183"/>
      <c r="B23" s="184" t="s">
        <v>166</v>
      </c>
      <c r="C23" s="184"/>
      <c r="D23" s="184"/>
      <c r="E23" s="184"/>
      <c r="F23" s="184"/>
      <c r="G23" s="184"/>
      <c r="H23" s="184"/>
      <c r="I23" s="184"/>
      <c r="J23" s="184"/>
      <c r="K23" s="184"/>
    </row>
    <row r="25" spans="1:2" ht="33.75">
      <c r="A25" s="88"/>
      <c r="B25" s="185" t="s">
        <v>167</v>
      </c>
    </row>
    <row r="26" ht="33">
      <c r="B26" s="185" t="s">
        <v>168</v>
      </c>
    </row>
    <row r="30" ht="27">
      <c r="B30" s="189" t="s">
        <v>169</v>
      </c>
    </row>
    <row r="31" ht="27">
      <c r="B31" s="189" t="s">
        <v>170</v>
      </c>
    </row>
    <row r="35" ht="13.5" thickBot="1"/>
    <row r="36" spans="2:8" ht="18.75" thickBot="1">
      <c r="B36" s="190" t="s">
        <v>171</v>
      </c>
      <c r="C36" s="191"/>
      <c r="D36" s="191"/>
      <c r="E36" s="192"/>
      <c r="F36" s="198"/>
      <c r="G36" s="198"/>
      <c r="H36" s="198"/>
    </row>
    <row r="37" spans="2:8" ht="18.75" thickBot="1">
      <c r="B37" s="198"/>
      <c r="C37" s="199" t="s">
        <v>19</v>
      </c>
      <c r="D37" s="200"/>
      <c r="E37" s="200"/>
      <c r="F37" s="192"/>
      <c r="G37" s="198"/>
      <c r="H37" s="198"/>
    </row>
    <row r="38" spans="2:8" ht="18.75" thickBot="1">
      <c r="B38" s="198"/>
      <c r="C38" s="198"/>
      <c r="D38" s="199" t="s">
        <v>172</v>
      </c>
      <c r="E38" s="200"/>
      <c r="F38" s="200"/>
      <c r="G38" s="192"/>
      <c r="H38" s="198"/>
    </row>
    <row r="39" spans="2:8" ht="18.75" thickBot="1">
      <c r="B39" s="198"/>
      <c r="C39" s="198"/>
      <c r="D39" s="198"/>
      <c r="E39" s="199" t="s">
        <v>173</v>
      </c>
      <c r="F39" s="200"/>
      <c r="G39" s="200"/>
      <c r="H39" s="192"/>
    </row>
    <row r="40" spans="2:9" ht="18.75" thickBot="1">
      <c r="B40" s="186"/>
      <c r="C40" s="186"/>
      <c r="D40" s="186"/>
      <c r="E40" s="186"/>
      <c r="F40" s="199" t="s">
        <v>174</v>
      </c>
      <c r="G40" s="198"/>
      <c r="H40" s="198"/>
      <c r="I40" s="195"/>
    </row>
    <row r="41" spans="2:10" ht="18.75" thickBot="1">
      <c r="B41" s="186"/>
      <c r="C41" s="186"/>
      <c r="D41" s="186"/>
      <c r="E41" s="186"/>
      <c r="F41" s="186"/>
      <c r="G41" s="190" t="s">
        <v>175</v>
      </c>
      <c r="H41" s="193"/>
      <c r="I41" s="197"/>
      <c r="J41" s="195"/>
    </row>
    <row r="42" spans="2:11" ht="18.75" thickBot="1">
      <c r="B42" s="186"/>
      <c r="C42" s="186"/>
      <c r="D42" s="186"/>
      <c r="E42" s="186"/>
      <c r="F42" s="186"/>
      <c r="G42" s="186"/>
      <c r="H42" s="190" t="s">
        <v>176</v>
      </c>
      <c r="I42" s="196"/>
      <c r="J42" s="196"/>
      <c r="K42" s="194"/>
    </row>
    <row r="46" spans="2:9" ht="25.5">
      <c r="B46" s="187" t="s">
        <v>177</v>
      </c>
      <c r="C46" s="187"/>
      <c r="D46" s="187"/>
      <c r="E46" s="187"/>
      <c r="F46" s="187"/>
      <c r="G46" s="187"/>
      <c r="H46" s="187"/>
      <c r="I46" s="187"/>
    </row>
    <row r="47" spans="2:9" ht="23.25">
      <c r="B47" s="188" t="s">
        <v>178</v>
      </c>
      <c r="C47" s="188"/>
      <c r="D47" s="188"/>
      <c r="E47" s="188"/>
      <c r="F47" s="188"/>
      <c r="G47" s="188"/>
      <c r="H47" s="188"/>
      <c r="I47" s="188"/>
    </row>
    <row r="48" spans="2:9" ht="24" thickBot="1">
      <c r="B48" s="188"/>
      <c r="C48" s="188"/>
      <c r="D48" s="188"/>
      <c r="E48" s="188"/>
      <c r="F48" s="188"/>
      <c r="G48" s="188"/>
      <c r="H48" s="188"/>
      <c r="I48" s="188"/>
    </row>
    <row r="49" spans="2:10" ht="24" thickBot="1">
      <c r="B49" s="188"/>
      <c r="C49" s="361" t="s">
        <v>179</v>
      </c>
      <c r="D49" s="362"/>
      <c r="E49" s="363"/>
      <c r="F49" s="202"/>
      <c r="G49" s="202"/>
      <c r="H49" s="201"/>
      <c r="I49" s="201"/>
      <c r="J49" s="201"/>
    </row>
    <row r="50" spans="2:10" ht="24" thickBot="1">
      <c r="B50" s="188"/>
      <c r="C50" s="202"/>
      <c r="D50" s="361" t="s">
        <v>180</v>
      </c>
      <c r="E50" s="362"/>
      <c r="F50" s="363"/>
      <c r="G50" s="202"/>
      <c r="H50" s="201"/>
      <c r="I50" s="201"/>
      <c r="J50" s="201"/>
    </row>
    <row r="51" spans="2:10" ht="24" thickBot="1">
      <c r="B51" s="188"/>
      <c r="C51" s="202"/>
      <c r="D51" s="202"/>
      <c r="E51" s="361" t="s">
        <v>181</v>
      </c>
      <c r="F51" s="362"/>
      <c r="G51" s="363"/>
      <c r="H51" s="201"/>
      <c r="I51" s="201"/>
      <c r="J51" s="201"/>
    </row>
    <row r="52" spans="2:10" ht="24" thickBot="1">
      <c r="B52" s="188"/>
      <c r="C52" s="202"/>
      <c r="D52" s="202"/>
      <c r="E52" s="202"/>
      <c r="F52" s="361" t="s">
        <v>182</v>
      </c>
      <c r="G52" s="362"/>
      <c r="H52" s="363"/>
      <c r="I52" s="201"/>
      <c r="J52" s="201"/>
    </row>
    <row r="53" spans="2:10" ht="24" thickBot="1">
      <c r="B53" s="188"/>
      <c r="C53" s="201"/>
      <c r="D53" s="201"/>
      <c r="E53" s="201"/>
      <c r="F53" s="201"/>
      <c r="G53" s="361" t="s">
        <v>183</v>
      </c>
      <c r="H53" s="362"/>
      <c r="I53" s="363"/>
      <c r="J53" s="201"/>
    </row>
    <row r="54" spans="2:10" ht="24" thickBot="1">
      <c r="B54" s="188"/>
      <c r="C54" s="201"/>
      <c r="D54" s="201"/>
      <c r="E54" s="201"/>
      <c r="F54" s="201"/>
      <c r="G54" s="201"/>
      <c r="H54" s="361" t="s">
        <v>184</v>
      </c>
      <c r="I54" s="362"/>
      <c r="J54" s="363"/>
    </row>
    <row r="56" spans="3:9" ht="25.5">
      <c r="C56" s="187"/>
      <c r="D56" s="187"/>
      <c r="E56" s="187"/>
      <c r="F56" s="187"/>
      <c r="G56" s="187"/>
      <c r="H56" s="187"/>
      <c r="I56" s="187"/>
    </row>
  </sheetData>
  <mergeCells count="7">
    <mergeCell ref="C49:E49"/>
    <mergeCell ref="A22:B22"/>
    <mergeCell ref="H54:J54"/>
    <mergeCell ref="D50:F50"/>
    <mergeCell ref="E51:G51"/>
    <mergeCell ref="F52:H52"/>
    <mergeCell ref="G53:I5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BB139"/>
  <sheetViews>
    <sheetView zoomScale="85" zoomScaleNormal="85" workbookViewId="0" topLeftCell="A1">
      <pane xSplit="2" ySplit="3" topLeftCell="C58" activePane="bottomRight" state="frozen"/>
      <selection pane="topLeft" activeCell="A1" sqref="A1"/>
      <selection pane="topRight" activeCell="C1" sqref="C1"/>
      <selection pane="bottomLeft" activeCell="A4" sqref="A4"/>
      <selection pane="bottomRight" activeCell="B88" sqref="B88"/>
    </sheetView>
  </sheetViews>
  <sheetFormatPr defaultColWidth="11.421875" defaultRowHeight="12.75"/>
  <cols>
    <col min="1" max="1" width="2.421875" style="0" customWidth="1"/>
    <col min="2" max="2" width="37.28125" style="0" customWidth="1"/>
    <col min="3" max="3" width="6.00390625" style="1" bestFit="1" customWidth="1"/>
    <col min="4" max="5" width="6.00390625" style="1" customWidth="1"/>
    <col min="6" max="6" width="7.421875" style="1" bestFit="1" customWidth="1"/>
    <col min="7" max="7" width="6.7109375" style="1" bestFit="1" customWidth="1"/>
    <col min="8" max="8" width="6.140625" style="1" bestFit="1" customWidth="1"/>
    <col min="9" max="9" width="7.7109375" style="1" bestFit="1" customWidth="1"/>
    <col min="10" max="10" width="5.8515625" style="1" bestFit="1" customWidth="1"/>
    <col min="11" max="11" width="6.140625" style="1" bestFit="1" customWidth="1"/>
    <col min="12" max="12" width="6.00390625" style="1" bestFit="1" customWidth="1"/>
    <col min="13" max="13" width="8.7109375" style="1" bestFit="1" customWidth="1"/>
    <col min="14" max="14" width="6.28125" style="1" bestFit="1" customWidth="1"/>
    <col min="15" max="15" width="7.00390625" style="263" bestFit="1" customWidth="1"/>
    <col min="16" max="16" width="8.57421875" style="1" bestFit="1" customWidth="1"/>
    <col min="17" max="17" width="6.00390625" style="1" bestFit="1" customWidth="1"/>
    <col min="18" max="18" width="7.140625" style="6" bestFit="1" customWidth="1"/>
    <col min="19" max="19" width="5.8515625" style="6" bestFit="1" customWidth="1"/>
    <col min="20" max="20" width="7.140625" style="6" bestFit="1" customWidth="1"/>
    <col min="21" max="21" width="7.7109375" style="6" bestFit="1" customWidth="1"/>
    <col min="22" max="22" width="8.140625" style="6" bestFit="1" customWidth="1"/>
    <col min="23" max="23" width="6.8515625" style="6" bestFit="1" customWidth="1"/>
    <col min="24" max="24" width="5.8515625" style="6" bestFit="1" customWidth="1"/>
    <col min="25" max="25" width="5.57421875" style="6" bestFit="1" customWidth="1"/>
    <col min="26" max="26" width="5.8515625" style="6" customWidth="1"/>
    <col min="27" max="27" width="6.140625" style="6" bestFit="1" customWidth="1"/>
    <col min="28" max="29" width="5.140625" style="6" bestFit="1" customWidth="1"/>
    <col min="30" max="31" width="6.00390625" style="253" bestFit="1" customWidth="1"/>
    <col min="32" max="32" width="5.421875" style="253" bestFit="1" customWidth="1"/>
    <col min="33" max="33" width="8.28125" style="271" customWidth="1"/>
    <col min="34" max="34" width="7.00390625" style="271" customWidth="1"/>
    <col min="35" max="35" width="6.8515625" style="1" customWidth="1"/>
    <col min="36" max="36" width="6.00390625" style="1" bestFit="1" customWidth="1"/>
    <col min="37" max="37" width="5.00390625" style="1" bestFit="1" customWidth="1"/>
    <col min="38" max="38" width="7.00390625" style="1" customWidth="1"/>
    <col min="39" max="39" width="6.57421875" style="1" customWidth="1"/>
    <col min="40" max="44" width="9.140625" style="1" customWidth="1"/>
    <col min="45" max="16384" width="9.140625" style="0" customWidth="1"/>
  </cols>
  <sheetData>
    <row r="1" spans="4:44" s="60" customFormat="1" ht="28.5" thickBot="1">
      <c r="D1" s="54" t="s">
        <v>10</v>
      </c>
      <c r="F1" s="43"/>
      <c r="G1" s="43"/>
      <c r="H1" s="43"/>
      <c r="I1" s="43"/>
      <c r="J1" s="328" t="s">
        <v>21</v>
      </c>
      <c r="K1" s="43"/>
      <c r="L1" s="43"/>
      <c r="N1" s="337" t="s">
        <v>72</v>
      </c>
      <c r="O1" s="254"/>
      <c r="P1" s="254"/>
      <c r="Q1" s="254"/>
      <c r="R1" s="254"/>
      <c r="S1" s="254"/>
      <c r="T1" s="254"/>
      <c r="V1" s="83"/>
      <c r="W1" s="83"/>
      <c r="X1" s="83"/>
      <c r="Y1" s="83"/>
      <c r="Z1" s="83"/>
      <c r="AA1" s="83"/>
      <c r="AB1" s="83"/>
      <c r="AC1" s="83"/>
      <c r="AD1" s="246"/>
      <c r="AE1" s="246"/>
      <c r="AF1" s="246"/>
      <c r="AG1" s="269"/>
      <c r="AH1" s="269"/>
      <c r="AI1" s="43"/>
      <c r="AJ1" s="43"/>
      <c r="AK1" s="43"/>
      <c r="AL1" s="43"/>
      <c r="AM1" s="43"/>
      <c r="AN1" s="43"/>
      <c r="AO1" s="43"/>
      <c r="AP1" s="43"/>
      <c r="AQ1" s="43"/>
      <c r="AR1" s="43"/>
    </row>
    <row r="2" spans="1:42" s="244" customFormat="1" ht="18.75" thickBot="1">
      <c r="A2" s="74"/>
      <c r="B2" s="245" t="s">
        <v>70</v>
      </c>
      <c r="C2" s="325"/>
      <c r="D2" s="242"/>
      <c r="E2" s="242"/>
      <c r="F2" s="242"/>
      <c r="G2" s="242" t="s">
        <v>75</v>
      </c>
      <c r="H2" s="242" t="s">
        <v>77</v>
      </c>
      <c r="I2" s="242" t="s">
        <v>77</v>
      </c>
      <c r="J2" s="242" t="s">
        <v>77</v>
      </c>
      <c r="K2" s="242" t="s">
        <v>77</v>
      </c>
      <c r="L2" s="242"/>
      <c r="M2" s="242"/>
      <c r="N2" s="242"/>
      <c r="O2" s="259"/>
      <c r="P2" s="242"/>
      <c r="Q2" s="242"/>
      <c r="R2" s="318"/>
      <c r="S2" s="318"/>
      <c r="T2" s="318"/>
      <c r="U2" s="318"/>
      <c r="V2" s="318"/>
      <c r="W2" s="318"/>
      <c r="X2" s="318"/>
      <c r="Y2" s="318"/>
      <c r="Z2" s="318"/>
      <c r="AA2" s="318"/>
      <c r="AB2" s="318" t="s">
        <v>88</v>
      </c>
      <c r="AC2" s="318" t="s">
        <v>41</v>
      </c>
      <c r="AD2" s="270" t="s">
        <v>32</v>
      </c>
      <c r="AE2" s="247" t="s">
        <v>43</v>
      </c>
      <c r="AF2" s="247" t="s">
        <v>46</v>
      </c>
      <c r="AG2" s="270" t="s">
        <v>48</v>
      </c>
      <c r="AH2" s="255" t="s">
        <v>89</v>
      </c>
      <c r="AI2" s="327"/>
      <c r="AJ2" s="327"/>
      <c r="AK2" s="255"/>
      <c r="AL2" s="255"/>
      <c r="AM2" s="256"/>
      <c r="AN2" s="74"/>
      <c r="AO2" s="74"/>
      <c r="AP2" s="74"/>
    </row>
    <row r="3" spans="1:42" s="244" customFormat="1" ht="13.5" thickBot="1">
      <c r="A3" s="74"/>
      <c r="B3" s="326" t="s">
        <v>71</v>
      </c>
      <c r="C3" s="243" t="s">
        <v>73</v>
      </c>
      <c r="D3" s="243" t="s">
        <v>4</v>
      </c>
      <c r="E3" s="243" t="s">
        <v>5</v>
      </c>
      <c r="F3" s="243" t="s">
        <v>74</v>
      </c>
      <c r="G3" s="243" t="s">
        <v>76</v>
      </c>
      <c r="H3" s="243" t="s">
        <v>78</v>
      </c>
      <c r="I3" s="243" t="s">
        <v>79</v>
      </c>
      <c r="J3" s="243" t="s">
        <v>80</v>
      </c>
      <c r="K3" s="243" t="s">
        <v>81</v>
      </c>
      <c r="L3" s="243" t="s">
        <v>33</v>
      </c>
      <c r="M3" s="243" t="s">
        <v>34</v>
      </c>
      <c r="N3" s="243" t="s">
        <v>35</v>
      </c>
      <c r="O3" s="265" t="s">
        <v>36</v>
      </c>
      <c r="P3" s="243" t="s">
        <v>37</v>
      </c>
      <c r="Q3" s="243" t="s">
        <v>82</v>
      </c>
      <c r="R3" s="319" t="s">
        <v>83</v>
      </c>
      <c r="S3" s="319" t="s">
        <v>84</v>
      </c>
      <c r="T3" s="319" t="s">
        <v>85</v>
      </c>
      <c r="U3" s="319" t="s">
        <v>86</v>
      </c>
      <c r="V3" s="319" t="s">
        <v>87</v>
      </c>
      <c r="W3" s="319" t="s">
        <v>38</v>
      </c>
      <c r="X3" s="319" t="s">
        <v>0</v>
      </c>
      <c r="Y3" s="319" t="s">
        <v>39</v>
      </c>
      <c r="Z3" s="319" t="s">
        <v>3</v>
      </c>
      <c r="AA3" s="319" t="s">
        <v>2</v>
      </c>
      <c r="AB3" s="319" t="s">
        <v>40</v>
      </c>
      <c r="AC3" s="319" t="s">
        <v>1</v>
      </c>
      <c r="AD3" s="265" t="s">
        <v>45</v>
      </c>
      <c r="AE3" s="248" t="s">
        <v>44</v>
      </c>
      <c r="AF3" s="248" t="s">
        <v>44</v>
      </c>
      <c r="AG3" s="265" t="s">
        <v>50</v>
      </c>
      <c r="AH3" s="257" t="s">
        <v>58</v>
      </c>
      <c r="AI3" s="257" t="s">
        <v>59</v>
      </c>
      <c r="AJ3" s="257" t="s">
        <v>60</v>
      </c>
      <c r="AK3" s="257" t="s">
        <v>61</v>
      </c>
      <c r="AL3" s="257" t="s">
        <v>62</v>
      </c>
      <c r="AM3" s="258" t="s">
        <v>63</v>
      </c>
      <c r="AN3" s="74"/>
      <c r="AO3" s="74"/>
      <c r="AP3" s="74"/>
    </row>
    <row r="4" spans="1:42" ht="18.75" thickBot="1">
      <c r="A4" s="41"/>
      <c r="B4" s="41"/>
      <c r="C4" s="145" t="s">
        <v>144</v>
      </c>
      <c r="D4" s="42"/>
      <c r="E4" s="42"/>
      <c r="F4" s="42"/>
      <c r="G4" s="42"/>
      <c r="H4" s="42"/>
      <c r="I4" s="42"/>
      <c r="J4" s="42"/>
      <c r="K4" s="42"/>
      <c r="L4" s="42"/>
      <c r="M4" s="42"/>
      <c r="N4" s="145" t="s">
        <v>144</v>
      </c>
      <c r="O4" s="266"/>
      <c r="P4" s="205"/>
      <c r="Q4" s="42"/>
      <c r="R4" s="320"/>
      <c r="S4" s="320"/>
      <c r="T4" s="320"/>
      <c r="U4" s="320"/>
      <c r="V4" s="320"/>
      <c r="W4" s="320"/>
      <c r="X4" s="145" t="s">
        <v>144</v>
      </c>
      <c r="Y4" s="320"/>
      <c r="Z4" s="320"/>
      <c r="AA4" s="320"/>
      <c r="AB4" s="320"/>
      <c r="AC4" s="320"/>
      <c r="AD4" s="286" t="s">
        <v>12</v>
      </c>
      <c r="AE4" s="264" t="s">
        <v>42</v>
      </c>
      <c r="AF4" s="264" t="s">
        <v>42</v>
      </c>
      <c r="AG4" s="266" t="s">
        <v>12</v>
      </c>
      <c r="AH4" s="266"/>
      <c r="AI4" s="42"/>
      <c r="AJ4" s="42"/>
      <c r="AK4" s="42"/>
      <c r="AL4" s="42"/>
      <c r="AM4" s="42"/>
      <c r="AN4" s="42"/>
      <c r="AO4" s="42"/>
      <c r="AP4" s="42"/>
    </row>
    <row r="5" spans="1:42" ht="12.75">
      <c r="A5" s="41"/>
      <c r="B5" s="44" t="s">
        <v>90</v>
      </c>
      <c r="C5" s="30"/>
      <c r="D5" s="30">
        <v>5</v>
      </c>
      <c r="E5" s="30">
        <v>15</v>
      </c>
      <c r="F5" s="30">
        <v>1</v>
      </c>
      <c r="G5" s="287">
        <v>88</v>
      </c>
      <c r="H5" s="30">
        <v>2.2</v>
      </c>
      <c r="I5" s="30">
        <v>10.3</v>
      </c>
      <c r="J5" s="287">
        <v>2</v>
      </c>
      <c r="K5" s="30">
        <v>4.6</v>
      </c>
      <c r="L5" s="30">
        <v>17.5</v>
      </c>
      <c r="M5" s="30">
        <v>5.5</v>
      </c>
      <c r="N5" s="30">
        <v>0.9</v>
      </c>
      <c r="O5" s="274">
        <f>L5-M5</f>
        <v>12</v>
      </c>
      <c r="P5" s="30">
        <v>0.6</v>
      </c>
      <c r="Q5" s="30">
        <v>51</v>
      </c>
      <c r="R5" s="315">
        <v>2.5</v>
      </c>
      <c r="S5" s="315">
        <v>0.39</v>
      </c>
      <c r="T5" s="315">
        <v>0.17</v>
      </c>
      <c r="U5" s="315">
        <v>0.42</v>
      </c>
      <c r="V5" s="315">
        <v>0.36</v>
      </c>
      <c r="W5" s="315">
        <v>0.13</v>
      </c>
      <c r="X5" s="315">
        <v>0.06</v>
      </c>
      <c r="Y5" s="315">
        <v>0.36</v>
      </c>
      <c r="Z5" s="315">
        <v>0.02</v>
      </c>
      <c r="AA5" s="315">
        <v>0.14</v>
      </c>
      <c r="AB5" s="315">
        <v>0.13</v>
      </c>
      <c r="AC5" s="315">
        <v>0.51</v>
      </c>
      <c r="AD5" s="274">
        <v>6.901</v>
      </c>
      <c r="AE5" s="250">
        <v>3030</v>
      </c>
      <c r="AF5" s="250">
        <v>2980</v>
      </c>
      <c r="AG5" s="274">
        <f>M5-N5</f>
        <v>4.6</v>
      </c>
      <c r="AH5" s="274"/>
      <c r="AI5" s="285"/>
      <c r="AJ5" s="30"/>
      <c r="AK5" s="30"/>
      <c r="AL5" s="30"/>
      <c r="AM5" s="45"/>
      <c r="AN5" s="42"/>
      <c r="AO5" s="42"/>
      <c r="AP5" s="42"/>
    </row>
    <row r="6" spans="1:43" ht="12.75">
      <c r="A6" s="41"/>
      <c r="B6" s="44" t="s">
        <v>94</v>
      </c>
      <c r="C6" s="30"/>
      <c r="D6" s="30">
        <v>5</v>
      </c>
      <c r="E6" s="30">
        <v>15</v>
      </c>
      <c r="F6" s="30">
        <v>1</v>
      </c>
      <c r="G6" s="287">
        <v>88</v>
      </c>
      <c r="H6" s="30">
        <v>1.6</v>
      </c>
      <c r="I6" s="30">
        <v>10.8</v>
      </c>
      <c r="J6" s="30">
        <v>1.8</v>
      </c>
      <c r="K6" s="30">
        <v>2.2</v>
      </c>
      <c r="L6" s="287">
        <v>11</v>
      </c>
      <c r="M6" s="30">
        <v>3.1</v>
      </c>
      <c r="N6" s="30">
        <v>0.9</v>
      </c>
      <c r="O6" s="274">
        <v>7.9</v>
      </c>
      <c r="P6" s="30">
        <v>0.5</v>
      </c>
      <c r="Q6" s="30">
        <v>60</v>
      </c>
      <c r="R6" s="315">
        <v>2.5</v>
      </c>
      <c r="S6" s="315">
        <v>0.33</v>
      </c>
      <c r="T6" s="315">
        <v>0.18</v>
      </c>
      <c r="U6" s="315">
        <v>0.45</v>
      </c>
      <c r="V6" s="315">
        <v>0.34</v>
      </c>
      <c r="W6" s="315">
        <v>0.14</v>
      </c>
      <c r="X6" s="315">
        <v>0.04</v>
      </c>
      <c r="Y6" s="315">
        <v>0.35</v>
      </c>
      <c r="Z6" s="315">
        <v>0.02</v>
      </c>
      <c r="AA6" s="315">
        <v>0.06</v>
      </c>
      <c r="AB6" s="315">
        <v>0.12</v>
      </c>
      <c r="AC6" s="315">
        <v>0.41</v>
      </c>
      <c r="AD6" s="274">
        <v>8.316</v>
      </c>
      <c r="AE6" s="250">
        <v>3090</v>
      </c>
      <c r="AF6" s="250">
        <v>3020</v>
      </c>
      <c r="AG6" s="274">
        <f>M6-N6</f>
        <v>2.2</v>
      </c>
      <c r="AH6" s="274"/>
      <c r="AI6" s="285"/>
      <c r="AJ6" s="30"/>
      <c r="AK6" s="30"/>
      <c r="AL6" s="30"/>
      <c r="AM6" s="45"/>
      <c r="AN6" s="42"/>
      <c r="AO6" s="42"/>
      <c r="AP6" s="42"/>
      <c r="AQ6" s="30"/>
    </row>
    <row r="7" spans="1:43" ht="12.75">
      <c r="A7" s="41"/>
      <c r="B7" s="44" t="s">
        <v>98</v>
      </c>
      <c r="C7" s="30"/>
      <c r="D7" s="30"/>
      <c r="E7" s="30">
        <v>25</v>
      </c>
      <c r="F7" s="30">
        <v>1</v>
      </c>
      <c r="G7" s="287">
        <v>88</v>
      </c>
      <c r="H7" s="287">
        <v>5</v>
      </c>
      <c r="I7" s="287">
        <v>15</v>
      </c>
      <c r="J7" s="287">
        <v>3.4</v>
      </c>
      <c r="K7" s="287">
        <v>9.5</v>
      </c>
      <c r="L7" s="287">
        <v>40.5</v>
      </c>
      <c r="M7" s="287">
        <v>11.8</v>
      </c>
      <c r="N7" s="287">
        <v>3.5</v>
      </c>
      <c r="O7" s="274">
        <f aca="true" t="shared" si="0" ref="O7:O12">L7-M7</f>
        <v>28.7</v>
      </c>
      <c r="P7" s="30">
        <v>2.9</v>
      </c>
      <c r="Q7" s="30">
        <v>19</v>
      </c>
      <c r="R7" s="315">
        <v>5</v>
      </c>
      <c r="S7" s="315">
        <v>0.59</v>
      </c>
      <c r="T7" s="315">
        <v>0.24</v>
      </c>
      <c r="U7" s="315">
        <v>0.55</v>
      </c>
      <c r="V7" s="315">
        <v>0.48</v>
      </c>
      <c r="W7" s="315">
        <v>0.19</v>
      </c>
      <c r="X7" s="315">
        <v>0.15</v>
      </c>
      <c r="Y7" s="315">
        <v>1.09</v>
      </c>
      <c r="Z7" s="315">
        <v>0.03</v>
      </c>
      <c r="AA7" s="315">
        <v>0.08</v>
      </c>
      <c r="AB7" s="315">
        <v>0.44</v>
      </c>
      <c r="AC7" s="315">
        <v>1.1</v>
      </c>
      <c r="AD7" s="274">
        <v>11.1</v>
      </c>
      <c r="AE7" s="250">
        <v>2460</v>
      </c>
      <c r="AF7" s="250">
        <v>2330</v>
      </c>
      <c r="AG7" s="274">
        <f aca="true" t="shared" si="1" ref="AG7:AG12">M7-N7</f>
        <v>8.3</v>
      </c>
      <c r="AH7" s="274"/>
      <c r="AI7" s="285"/>
      <c r="AJ7" s="30"/>
      <c r="AK7" s="30"/>
      <c r="AL7" s="30"/>
      <c r="AM7" s="45"/>
      <c r="AN7" s="42"/>
      <c r="AO7" s="42"/>
      <c r="AP7" s="42"/>
      <c r="AQ7" s="30"/>
    </row>
    <row r="8" spans="1:43" ht="12.75">
      <c r="A8" s="41"/>
      <c r="B8" s="44" t="s">
        <v>101</v>
      </c>
      <c r="C8" s="30"/>
      <c r="D8" s="30"/>
      <c r="E8" s="30">
        <v>5</v>
      </c>
      <c r="F8" s="30">
        <v>1</v>
      </c>
      <c r="G8" s="287">
        <v>75</v>
      </c>
      <c r="H8" s="30">
        <v>8.6</v>
      </c>
      <c r="I8" s="30">
        <v>10.5</v>
      </c>
      <c r="J8" s="287">
        <v>0</v>
      </c>
      <c r="K8" s="287">
        <v>0</v>
      </c>
      <c r="L8" s="287">
        <v>0</v>
      </c>
      <c r="M8" s="287">
        <v>0</v>
      </c>
      <c r="N8" s="287">
        <v>0</v>
      </c>
      <c r="O8" s="274">
        <f t="shared" si="0"/>
        <v>0</v>
      </c>
      <c r="P8" s="287">
        <v>0</v>
      </c>
      <c r="Q8" s="287">
        <v>0</v>
      </c>
      <c r="R8" s="315">
        <v>45</v>
      </c>
      <c r="S8" s="315">
        <v>0.04</v>
      </c>
      <c r="T8" s="315">
        <v>0.05</v>
      </c>
      <c r="U8" s="315">
        <v>0.1</v>
      </c>
      <c r="V8" s="315">
        <v>0.06</v>
      </c>
      <c r="W8" s="315">
        <v>0.1</v>
      </c>
      <c r="X8" s="315">
        <v>0.22</v>
      </c>
      <c r="Y8" s="315">
        <v>0.02</v>
      </c>
      <c r="Z8" s="315">
        <v>0.8</v>
      </c>
      <c r="AA8" s="315">
        <v>1.08</v>
      </c>
      <c r="AB8" s="315">
        <v>0.05</v>
      </c>
      <c r="AC8" s="315">
        <v>3.91</v>
      </c>
      <c r="AD8" s="274">
        <v>7.35</v>
      </c>
      <c r="AE8" s="250">
        <v>2550</v>
      </c>
      <c r="AF8" s="250">
        <v>2450</v>
      </c>
      <c r="AG8" s="274">
        <f t="shared" si="1"/>
        <v>0</v>
      </c>
      <c r="AH8" s="274"/>
      <c r="AI8" s="285"/>
      <c r="AJ8" s="30"/>
      <c r="AK8" s="30"/>
      <c r="AL8" s="30"/>
      <c r="AM8" s="45"/>
      <c r="AN8" s="42"/>
      <c r="AO8" s="42"/>
      <c r="AP8" s="42"/>
      <c r="AQ8" s="30"/>
    </row>
    <row r="9" spans="1:43" ht="12.75">
      <c r="A9" s="41"/>
      <c r="B9" s="338" t="s">
        <v>186</v>
      </c>
      <c r="C9" s="30"/>
      <c r="D9" s="30"/>
      <c r="E9" s="30">
        <v>15</v>
      </c>
      <c r="F9" s="30">
        <v>1</v>
      </c>
      <c r="G9" s="287">
        <v>90</v>
      </c>
      <c r="H9" s="287">
        <v>6.8</v>
      </c>
      <c r="I9" s="287">
        <v>27.9</v>
      </c>
      <c r="J9" s="287">
        <v>2.7</v>
      </c>
      <c r="K9" s="287">
        <v>25.2</v>
      </c>
      <c r="L9" s="287">
        <v>42.8</v>
      </c>
      <c r="M9" s="287">
        <v>30.2</v>
      </c>
      <c r="N9" s="287">
        <v>10.1</v>
      </c>
      <c r="O9" s="274">
        <f t="shared" si="0"/>
        <v>12.599999999999998</v>
      </c>
      <c r="P9" s="287">
        <v>7.2</v>
      </c>
      <c r="Q9" s="287">
        <v>0</v>
      </c>
      <c r="R9" s="315">
        <v>5</v>
      </c>
      <c r="S9" s="315">
        <v>1</v>
      </c>
      <c r="T9" s="315">
        <v>0.67</v>
      </c>
      <c r="U9" s="315">
        <v>1.2</v>
      </c>
      <c r="V9" s="315">
        <v>1.03</v>
      </c>
      <c r="W9" s="315">
        <v>0.36</v>
      </c>
      <c r="X9" s="315">
        <v>0.35</v>
      </c>
      <c r="Y9" s="315">
        <v>1</v>
      </c>
      <c r="Z9" s="315">
        <v>0.03</v>
      </c>
      <c r="AA9" s="315">
        <v>0.15</v>
      </c>
      <c r="AB9" s="315">
        <v>0.5</v>
      </c>
      <c r="AC9" s="315">
        <v>1.1</v>
      </c>
      <c r="AD9" s="274">
        <v>21.482999999999997</v>
      </c>
      <c r="AE9" s="250">
        <v>2240</v>
      </c>
      <c r="AF9" s="250">
        <v>2040</v>
      </c>
      <c r="AG9" s="274">
        <f t="shared" si="1"/>
        <v>20.1</v>
      </c>
      <c r="AH9" s="274"/>
      <c r="AI9" s="285"/>
      <c r="AJ9" s="30"/>
      <c r="AK9" s="30"/>
      <c r="AL9" s="30"/>
      <c r="AM9" s="45"/>
      <c r="AN9" s="42"/>
      <c r="AO9" s="42"/>
      <c r="AP9" s="42"/>
      <c r="AQ9" s="30"/>
    </row>
    <row r="10" spans="1:43" ht="12.75">
      <c r="A10" s="41"/>
      <c r="B10" s="339" t="s">
        <v>123</v>
      </c>
      <c r="C10" s="30"/>
      <c r="D10" s="30"/>
      <c r="E10" s="30">
        <v>45</v>
      </c>
      <c r="F10" s="30">
        <v>1</v>
      </c>
      <c r="G10" s="287">
        <v>90</v>
      </c>
      <c r="H10" s="287">
        <v>9.9</v>
      </c>
      <c r="I10" s="287">
        <v>15.3</v>
      </c>
      <c r="J10" s="287">
        <v>3.2</v>
      </c>
      <c r="K10" s="287">
        <v>26.1</v>
      </c>
      <c r="L10" s="287">
        <v>41.8</v>
      </c>
      <c r="M10" s="287">
        <v>32.6</v>
      </c>
      <c r="N10" s="287">
        <v>7.3</v>
      </c>
      <c r="O10" s="274">
        <f t="shared" si="0"/>
        <v>9.199999999999996</v>
      </c>
      <c r="P10" s="287">
        <v>6.8</v>
      </c>
      <c r="Q10" s="287">
        <v>0</v>
      </c>
      <c r="R10" s="315">
        <v>3</v>
      </c>
      <c r="S10" s="315">
        <v>0.66</v>
      </c>
      <c r="T10" s="315">
        <v>0.23</v>
      </c>
      <c r="U10" s="315">
        <v>0.41</v>
      </c>
      <c r="V10" s="315">
        <v>0.63</v>
      </c>
      <c r="W10" s="315">
        <v>0.25</v>
      </c>
      <c r="X10" s="315">
        <v>1.5</v>
      </c>
      <c r="Y10" s="315">
        <v>0.26</v>
      </c>
      <c r="Z10" s="315">
        <v>0.07</v>
      </c>
      <c r="AA10" s="315">
        <v>0.48</v>
      </c>
      <c r="AB10" s="315">
        <v>0.27</v>
      </c>
      <c r="AC10" s="315">
        <v>2.1</v>
      </c>
      <c r="AD10" s="274">
        <v>8.874</v>
      </c>
      <c r="AE10" s="250">
        <v>1770</v>
      </c>
      <c r="AF10" s="250">
        <v>1660</v>
      </c>
      <c r="AG10" s="274">
        <f t="shared" si="1"/>
        <v>25.3</v>
      </c>
      <c r="AH10" s="274"/>
      <c r="AI10" s="285"/>
      <c r="AJ10" s="30"/>
      <c r="AK10" s="30"/>
      <c r="AL10" s="30"/>
      <c r="AM10" s="45"/>
      <c r="AN10" s="42"/>
      <c r="AO10" s="42"/>
      <c r="AP10" s="42"/>
      <c r="AQ10" s="30"/>
    </row>
    <row r="11" spans="1:43" ht="12.75">
      <c r="A11" s="41"/>
      <c r="B11" s="44" t="s">
        <v>125</v>
      </c>
      <c r="C11" s="30"/>
      <c r="D11" s="30"/>
      <c r="E11" s="30">
        <v>25</v>
      </c>
      <c r="F11" s="30">
        <v>1</v>
      </c>
      <c r="G11" s="287">
        <v>90</v>
      </c>
      <c r="H11" s="287">
        <v>7.2</v>
      </c>
      <c r="I11" s="287">
        <v>9</v>
      </c>
      <c r="J11" s="287">
        <v>1</v>
      </c>
      <c r="K11" s="287">
        <v>18</v>
      </c>
      <c r="L11" s="287">
        <v>42.8</v>
      </c>
      <c r="M11" s="287">
        <v>21.2</v>
      </c>
      <c r="N11" s="287">
        <v>1.8</v>
      </c>
      <c r="O11" s="274">
        <f t="shared" si="0"/>
        <v>21.599999999999998</v>
      </c>
      <c r="P11" s="287">
        <v>25</v>
      </c>
      <c r="Q11" s="287">
        <v>0</v>
      </c>
      <c r="R11" s="315">
        <v>6</v>
      </c>
      <c r="S11" s="315">
        <v>0.53</v>
      </c>
      <c r="T11" s="315">
        <v>0.19</v>
      </c>
      <c r="U11" s="315">
        <v>0.31</v>
      </c>
      <c r="V11" s="315">
        <v>0.44</v>
      </c>
      <c r="W11" s="315">
        <v>0.09</v>
      </c>
      <c r="X11" s="315">
        <v>0.76</v>
      </c>
      <c r="Y11" s="315">
        <v>0.1</v>
      </c>
      <c r="Z11" s="315">
        <v>0.2</v>
      </c>
      <c r="AA11" s="315">
        <v>0.1</v>
      </c>
      <c r="AB11" s="315">
        <v>0.23</v>
      </c>
      <c r="AC11" s="315">
        <v>0.49</v>
      </c>
      <c r="AD11" s="274">
        <v>4.5</v>
      </c>
      <c r="AE11" s="250">
        <v>2480</v>
      </c>
      <c r="AF11" s="250">
        <v>2420</v>
      </c>
      <c r="AG11" s="274">
        <f t="shared" si="1"/>
        <v>19.4</v>
      </c>
      <c r="AH11" s="274"/>
      <c r="AI11" s="285"/>
      <c r="AJ11" s="30"/>
      <c r="AK11" s="30"/>
      <c r="AL11" s="30"/>
      <c r="AM11" s="45"/>
      <c r="AN11" s="42"/>
      <c r="AO11" s="42"/>
      <c r="AP11" s="42"/>
      <c r="AQ11" s="30"/>
    </row>
    <row r="12" spans="1:43" ht="12.75">
      <c r="A12" s="41"/>
      <c r="B12" s="44" t="s">
        <v>137</v>
      </c>
      <c r="C12" s="30"/>
      <c r="D12" s="30"/>
      <c r="E12" s="30">
        <v>10</v>
      </c>
      <c r="F12" s="30">
        <v>1</v>
      </c>
      <c r="G12" s="287">
        <v>90</v>
      </c>
      <c r="H12" s="287">
        <v>6.1</v>
      </c>
      <c r="I12" s="287">
        <v>3.6</v>
      </c>
      <c r="J12" s="287">
        <v>1.2</v>
      </c>
      <c r="K12" s="287">
        <v>39.5</v>
      </c>
      <c r="L12" s="287">
        <v>75</v>
      </c>
      <c r="M12" s="287">
        <v>47.4</v>
      </c>
      <c r="N12" s="287">
        <v>8</v>
      </c>
      <c r="O12" s="274">
        <f t="shared" si="0"/>
        <v>27.6</v>
      </c>
      <c r="P12" s="287">
        <v>2.2</v>
      </c>
      <c r="Q12" s="287">
        <v>0.5</v>
      </c>
      <c r="R12" s="315">
        <v>0</v>
      </c>
      <c r="S12" s="315"/>
      <c r="T12" s="315"/>
      <c r="U12" s="315"/>
      <c r="V12" s="315"/>
      <c r="W12" s="315"/>
      <c r="X12" s="315">
        <v>0.38</v>
      </c>
      <c r="Y12" s="315">
        <v>0.08</v>
      </c>
      <c r="Z12" s="315">
        <v>0.16</v>
      </c>
      <c r="AA12" s="315">
        <v>0.46</v>
      </c>
      <c r="AB12" s="315">
        <v>0.09</v>
      </c>
      <c r="AC12" s="315">
        <v>0.95</v>
      </c>
      <c r="AD12" s="274">
        <v>0.54</v>
      </c>
      <c r="AE12" s="250">
        <v>660</v>
      </c>
      <c r="AF12" s="250">
        <v>640</v>
      </c>
      <c r="AG12" s="274">
        <f t="shared" si="1"/>
        <v>39.4</v>
      </c>
      <c r="AH12" s="274"/>
      <c r="AI12" s="285"/>
      <c r="AJ12" s="30"/>
      <c r="AK12" s="30"/>
      <c r="AL12" s="30"/>
      <c r="AM12" s="45"/>
      <c r="AN12" s="42"/>
      <c r="AO12" s="42"/>
      <c r="AP12" s="42"/>
      <c r="AQ12" s="30"/>
    </row>
    <row r="13" spans="1:43" ht="12.75">
      <c r="A13" s="41"/>
      <c r="B13" s="44" t="s">
        <v>139</v>
      </c>
      <c r="C13" s="30"/>
      <c r="D13" s="30">
        <v>0.5</v>
      </c>
      <c r="E13" s="30">
        <v>0.5</v>
      </c>
      <c r="F13" s="30">
        <v>1</v>
      </c>
      <c r="G13" s="287">
        <v>90</v>
      </c>
      <c r="H13" s="287">
        <v>90</v>
      </c>
      <c r="I13" s="287"/>
      <c r="J13" s="287"/>
      <c r="K13" s="287"/>
      <c r="L13" s="287"/>
      <c r="M13" s="287"/>
      <c r="N13" s="287"/>
      <c r="O13" s="274"/>
      <c r="P13" s="30"/>
      <c r="Q13" s="30"/>
      <c r="R13" s="315"/>
      <c r="S13" s="315"/>
      <c r="T13" s="315"/>
      <c r="U13" s="315"/>
      <c r="V13" s="315"/>
      <c r="W13" s="315"/>
      <c r="X13" s="315"/>
      <c r="Y13" s="315"/>
      <c r="Z13" s="315"/>
      <c r="AA13" s="315"/>
      <c r="AB13" s="315"/>
      <c r="AC13" s="315"/>
      <c r="AD13" s="274">
        <v>0</v>
      </c>
      <c r="AE13" s="250"/>
      <c r="AF13" s="250"/>
      <c r="AG13" s="274">
        <f>M13-N13</f>
        <v>0</v>
      </c>
      <c r="AH13" s="274"/>
      <c r="AI13" s="285"/>
      <c r="AJ13" s="30"/>
      <c r="AK13" s="30"/>
      <c r="AL13" s="30"/>
      <c r="AM13" s="45"/>
      <c r="AN13" s="42"/>
      <c r="AO13" s="42"/>
      <c r="AP13" s="42"/>
      <c r="AQ13" s="30"/>
    </row>
    <row r="14" spans="1:43" ht="12.75">
      <c r="A14" s="41"/>
      <c r="B14" s="44" t="s">
        <v>140</v>
      </c>
      <c r="C14" s="30"/>
      <c r="D14" s="30"/>
      <c r="E14" s="30">
        <v>1</v>
      </c>
      <c r="F14" s="30">
        <v>1</v>
      </c>
      <c r="G14" s="287">
        <v>95</v>
      </c>
      <c r="H14" s="287">
        <v>95</v>
      </c>
      <c r="I14" s="287"/>
      <c r="J14" s="287"/>
      <c r="K14" s="287"/>
      <c r="L14" s="287"/>
      <c r="M14" s="287"/>
      <c r="N14" s="287"/>
      <c r="O14" s="274"/>
      <c r="P14" s="30"/>
      <c r="Q14" s="30"/>
      <c r="R14" s="315"/>
      <c r="S14" s="315"/>
      <c r="T14" s="315"/>
      <c r="U14" s="315"/>
      <c r="V14" s="315"/>
      <c r="W14" s="315"/>
      <c r="X14" s="315">
        <v>37.5</v>
      </c>
      <c r="Y14" s="315"/>
      <c r="Z14" s="315"/>
      <c r="AA14" s="315"/>
      <c r="AB14" s="315"/>
      <c r="AC14" s="315"/>
      <c r="AD14" s="274">
        <v>0</v>
      </c>
      <c r="AE14" s="250"/>
      <c r="AF14" s="250"/>
      <c r="AG14" s="274">
        <f>M14-N14</f>
        <v>0</v>
      </c>
      <c r="AH14" s="274"/>
      <c r="AI14" s="285"/>
      <c r="AJ14" s="30"/>
      <c r="AK14" s="30"/>
      <c r="AL14" s="30"/>
      <c r="AM14" s="45"/>
      <c r="AN14" s="42"/>
      <c r="AO14" s="42"/>
      <c r="AP14" s="42"/>
      <c r="AQ14" s="30"/>
    </row>
    <row r="15" spans="1:43" ht="12.75">
      <c r="A15" s="41"/>
      <c r="B15" s="44" t="s">
        <v>141</v>
      </c>
      <c r="C15" s="30"/>
      <c r="D15" s="30"/>
      <c r="E15" s="30">
        <v>1</v>
      </c>
      <c r="F15" s="30">
        <v>1</v>
      </c>
      <c r="G15" s="287">
        <v>95</v>
      </c>
      <c r="H15" s="287">
        <v>95</v>
      </c>
      <c r="I15" s="287"/>
      <c r="J15" s="287"/>
      <c r="K15" s="287"/>
      <c r="L15" s="287"/>
      <c r="M15" s="287"/>
      <c r="N15" s="287"/>
      <c r="O15" s="274"/>
      <c r="P15" s="30"/>
      <c r="Q15" s="30"/>
      <c r="R15" s="315"/>
      <c r="S15" s="315"/>
      <c r="T15" s="315"/>
      <c r="U15" s="315"/>
      <c r="V15" s="315"/>
      <c r="W15" s="315"/>
      <c r="X15" s="315">
        <v>23.5</v>
      </c>
      <c r="Y15" s="315">
        <v>17.5</v>
      </c>
      <c r="Z15" s="315"/>
      <c r="AA15" s="315"/>
      <c r="AB15" s="315"/>
      <c r="AC15" s="315"/>
      <c r="AD15" s="274">
        <v>0</v>
      </c>
      <c r="AE15" s="250"/>
      <c r="AF15" s="250"/>
      <c r="AG15" s="274">
        <f>M15-N15</f>
        <v>0</v>
      </c>
      <c r="AH15" s="274"/>
      <c r="AI15" s="285"/>
      <c r="AJ15" s="30"/>
      <c r="AK15" s="30"/>
      <c r="AL15" s="30"/>
      <c r="AM15" s="45"/>
      <c r="AN15" s="42"/>
      <c r="AO15" s="42"/>
      <c r="AP15" s="42"/>
      <c r="AQ15" s="30"/>
    </row>
    <row r="16" spans="1:43" ht="12.75">
      <c r="A16" s="41"/>
      <c r="B16" s="44" t="s">
        <v>142</v>
      </c>
      <c r="C16" s="30"/>
      <c r="D16" s="30"/>
      <c r="E16" s="30">
        <v>0.8</v>
      </c>
      <c r="F16" s="30">
        <v>1</v>
      </c>
      <c r="G16" s="287">
        <v>95</v>
      </c>
      <c r="H16" s="287">
        <v>95</v>
      </c>
      <c r="I16" s="287"/>
      <c r="J16" s="287"/>
      <c r="K16" s="287"/>
      <c r="L16" s="287"/>
      <c r="M16" s="287"/>
      <c r="N16" s="287"/>
      <c r="O16" s="274"/>
      <c r="P16" s="30"/>
      <c r="Q16" s="30"/>
      <c r="R16" s="315"/>
      <c r="S16" s="315"/>
      <c r="T16" s="315"/>
      <c r="U16" s="315"/>
      <c r="V16" s="315"/>
      <c r="W16" s="315"/>
      <c r="X16" s="315"/>
      <c r="Y16" s="315"/>
      <c r="Z16" s="315">
        <v>35.4</v>
      </c>
      <c r="AA16" s="315">
        <v>54.6</v>
      </c>
      <c r="AB16" s="315"/>
      <c r="AC16" s="315"/>
      <c r="AD16" s="274"/>
      <c r="AE16" s="250"/>
      <c r="AF16" s="250"/>
      <c r="AG16" s="274"/>
      <c r="AH16" s="274"/>
      <c r="AI16" s="285"/>
      <c r="AJ16" s="30"/>
      <c r="AK16" s="30"/>
      <c r="AL16" s="30"/>
      <c r="AM16" s="45"/>
      <c r="AN16" s="42"/>
      <c r="AO16" s="42"/>
      <c r="AP16" s="42"/>
      <c r="AQ16" s="30"/>
    </row>
    <row r="17" spans="1:42" ht="12.75">
      <c r="A17" s="41"/>
      <c r="B17" s="44" t="s">
        <v>214</v>
      </c>
      <c r="C17" s="30"/>
      <c r="D17" s="30"/>
      <c r="E17" s="30">
        <v>0.2</v>
      </c>
      <c r="F17" s="30">
        <v>1</v>
      </c>
      <c r="G17" s="287">
        <v>98</v>
      </c>
      <c r="H17" s="287">
        <v>0.05</v>
      </c>
      <c r="I17" s="287">
        <v>95.6</v>
      </c>
      <c r="J17" s="287"/>
      <c r="K17" s="287"/>
      <c r="L17" s="287"/>
      <c r="M17" s="287"/>
      <c r="N17" s="287"/>
      <c r="O17" s="261"/>
      <c r="Q17" s="30"/>
      <c r="R17" s="315"/>
      <c r="S17" s="315">
        <v>78.4</v>
      </c>
      <c r="T17" s="315"/>
      <c r="U17" s="315"/>
      <c r="V17" s="315"/>
      <c r="W17" s="315"/>
      <c r="X17" s="315">
        <v>0.04</v>
      </c>
      <c r="Y17" s="315"/>
      <c r="Z17" s="315"/>
      <c r="AA17" s="315">
        <v>19.4</v>
      </c>
      <c r="AB17" s="315"/>
      <c r="AC17" s="315"/>
      <c r="AD17" s="274">
        <v>78.392</v>
      </c>
      <c r="AE17" s="250">
        <v>4970</v>
      </c>
      <c r="AF17" s="250"/>
      <c r="AG17" s="274">
        <f>M17-N17</f>
        <v>0</v>
      </c>
      <c r="AH17" s="274"/>
      <c r="AI17" s="285"/>
      <c r="AJ17" s="30"/>
      <c r="AK17" s="30"/>
      <c r="AL17" s="30"/>
      <c r="AM17" s="45"/>
      <c r="AN17" s="42"/>
      <c r="AO17" s="42"/>
      <c r="AP17" s="42"/>
    </row>
    <row r="18" spans="1:42" ht="12.75">
      <c r="A18" s="41"/>
      <c r="B18" s="44" t="s">
        <v>215</v>
      </c>
      <c r="C18" s="30"/>
      <c r="D18" s="30"/>
      <c r="E18" s="30">
        <v>0.2</v>
      </c>
      <c r="F18" s="30">
        <v>1</v>
      </c>
      <c r="G18" s="287">
        <v>99</v>
      </c>
      <c r="H18" s="287">
        <v>0.2</v>
      </c>
      <c r="I18" s="287">
        <v>58.7</v>
      </c>
      <c r="J18" s="287"/>
      <c r="K18" s="287"/>
      <c r="L18" s="287"/>
      <c r="M18" s="287"/>
      <c r="N18" s="287"/>
      <c r="O18" s="261"/>
      <c r="Q18" s="30"/>
      <c r="R18" s="315"/>
      <c r="S18" s="315"/>
      <c r="T18" s="315">
        <v>99</v>
      </c>
      <c r="U18" s="315">
        <v>99</v>
      </c>
      <c r="V18" s="315"/>
      <c r="W18" s="315"/>
      <c r="X18" s="315">
        <v>0.02</v>
      </c>
      <c r="Y18" s="315"/>
      <c r="Z18" s="315"/>
      <c r="AA18" s="315"/>
      <c r="AB18" s="315"/>
      <c r="AC18" s="315"/>
      <c r="AD18" s="274">
        <v>99</v>
      </c>
      <c r="AE18" s="250">
        <v>5750</v>
      </c>
      <c r="AF18" s="250"/>
      <c r="AG18" s="274">
        <f>M18-N18</f>
        <v>0</v>
      </c>
      <c r="AH18" s="274"/>
      <c r="AI18" s="285"/>
      <c r="AJ18" s="30"/>
      <c r="AK18" s="30"/>
      <c r="AL18" s="30"/>
      <c r="AM18" s="45"/>
      <c r="AN18" s="42"/>
      <c r="AO18" s="42"/>
      <c r="AP18" s="42"/>
    </row>
    <row r="19" spans="1:43" ht="12.75">
      <c r="A19" s="41"/>
      <c r="B19" s="339" t="s">
        <v>114</v>
      </c>
      <c r="C19" s="30"/>
      <c r="D19" s="30">
        <v>5</v>
      </c>
      <c r="E19" s="30">
        <v>15</v>
      </c>
      <c r="F19" s="30">
        <v>1</v>
      </c>
      <c r="G19" s="287">
        <v>90</v>
      </c>
      <c r="H19" s="287">
        <v>6.3</v>
      </c>
      <c r="I19" s="287">
        <v>45</v>
      </c>
      <c r="J19" s="287">
        <v>1.8</v>
      </c>
      <c r="K19" s="287">
        <v>6.3</v>
      </c>
      <c r="L19" s="287">
        <v>13.2</v>
      </c>
      <c r="M19" s="287">
        <v>8.2</v>
      </c>
      <c r="N19" s="287">
        <v>0.6</v>
      </c>
      <c r="O19" s="274">
        <f>L19-M19</f>
        <v>5</v>
      </c>
      <c r="P19" s="287">
        <v>6.9</v>
      </c>
      <c r="Q19" s="287">
        <v>0</v>
      </c>
      <c r="R19" s="315">
        <v>8</v>
      </c>
      <c r="S19" s="315">
        <v>2.84</v>
      </c>
      <c r="T19" s="315">
        <v>0.63</v>
      </c>
      <c r="U19" s="315">
        <v>1.31</v>
      </c>
      <c r="V19" s="315">
        <v>1.76</v>
      </c>
      <c r="W19" s="315">
        <v>0.6</v>
      </c>
      <c r="X19" s="315">
        <v>0.29</v>
      </c>
      <c r="Y19" s="315">
        <v>0.61</v>
      </c>
      <c r="Z19" s="315">
        <v>0.02</v>
      </c>
      <c r="AA19" s="315">
        <v>0.04</v>
      </c>
      <c r="AB19" s="315">
        <v>0.27</v>
      </c>
      <c r="AC19" s="315">
        <v>1.95</v>
      </c>
      <c r="AD19" s="274">
        <v>37.35</v>
      </c>
      <c r="AE19" s="250">
        <v>3300</v>
      </c>
      <c r="AF19" s="250">
        <v>2880</v>
      </c>
      <c r="AG19" s="274">
        <f>M19-N19</f>
        <v>7.6</v>
      </c>
      <c r="AH19" s="274"/>
      <c r="AI19" s="285"/>
      <c r="AJ19" s="30"/>
      <c r="AK19" s="30"/>
      <c r="AL19" s="30"/>
      <c r="AM19" s="45"/>
      <c r="AN19" s="42"/>
      <c r="AO19" s="42"/>
      <c r="AP19" s="42"/>
      <c r="AQ19" s="30"/>
    </row>
    <row r="20" spans="1:43" ht="12.75">
      <c r="A20" s="41"/>
      <c r="B20" s="44"/>
      <c r="C20" s="30"/>
      <c r="D20" s="30"/>
      <c r="E20" s="30"/>
      <c r="F20" s="30"/>
      <c r="G20" s="287"/>
      <c r="H20" s="30"/>
      <c r="I20" s="30"/>
      <c r="J20" s="287"/>
      <c r="K20" s="287"/>
      <c r="L20" s="287"/>
      <c r="M20" s="287"/>
      <c r="N20" s="287"/>
      <c r="O20" s="274"/>
      <c r="P20" s="287"/>
      <c r="Q20" s="287"/>
      <c r="R20" s="315"/>
      <c r="S20" s="315"/>
      <c r="T20" s="315"/>
      <c r="U20" s="315"/>
      <c r="V20" s="315"/>
      <c r="W20" s="315"/>
      <c r="X20" s="315"/>
      <c r="Y20" s="315"/>
      <c r="Z20" s="315"/>
      <c r="AA20" s="315"/>
      <c r="AB20" s="315"/>
      <c r="AC20" s="315"/>
      <c r="AD20" s="274"/>
      <c r="AE20" s="250"/>
      <c r="AF20" s="250"/>
      <c r="AG20" s="274"/>
      <c r="AH20" s="274"/>
      <c r="AI20" s="285"/>
      <c r="AJ20" s="30"/>
      <c r="AK20" s="30"/>
      <c r="AL20" s="30"/>
      <c r="AM20" s="45"/>
      <c r="AN20" s="42"/>
      <c r="AO20" s="42"/>
      <c r="AP20" s="42"/>
      <c r="AQ20" s="30"/>
    </row>
    <row r="21" spans="1:43" ht="12.75">
      <c r="A21" s="41"/>
      <c r="B21" s="44"/>
      <c r="C21" s="30"/>
      <c r="D21" s="30"/>
      <c r="E21" s="30"/>
      <c r="F21" s="30"/>
      <c r="G21" s="287"/>
      <c r="H21" s="287"/>
      <c r="I21" s="287"/>
      <c r="J21" s="287"/>
      <c r="K21" s="287"/>
      <c r="L21" s="287"/>
      <c r="M21" s="287"/>
      <c r="N21" s="287"/>
      <c r="O21" s="274"/>
      <c r="P21" s="30"/>
      <c r="Q21" s="30"/>
      <c r="R21" s="315"/>
      <c r="S21" s="315"/>
      <c r="T21" s="315"/>
      <c r="U21" s="315"/>
      <c r="V21" s="315"/>
      <c r="W21" s="315"/>
      <c r="X21" s="315"/>
      <c r="Y21" s="315"/>
      <c r="Z21" s="315"/>
      <c r="AA21" s="315"/>
      <c r="AB21" s="315"/>
      <c r="AC21" s="315"/>
      <c r="AD21" s="274"/>
      <c r="AE21" s="250"/>
      <c r="AF21" s="250"/>
      <c r="AG21" s="274"/>
      <c r="AH21" s="274"/>
      <c r="AI21" s="285"/>
      <c r="AJ21" s="30"/>
      <c r="AK21" s="30"/>
      <c r="AL21" s="30"/>
      <c r="AM21" s="45"/>
      <c r="AN21" s="42"/>
      <c r="AO21" s="42"/>
      <c r="AP21" s="42"/>
      <c r="AQ21" s="30"/>
    </row>
    <row r="22" spans="1:43" ht="12.75">
      <c r="A22" s="41"/>
      <c r="B22" s="44"/>
      <c r="C22" s="30"/>
      <c r="D22" s="30"/>
      <c r="E22" s="30"/>
      <c r="F22" s="30"/>
      <c r="G22" s="287"/>
      <c r="H22" s="287"/>
      <c r="I22" s="287"/>
      <c r="J22" s="287"/>
      <c r="K22" s="287"/>
      <c r="L22" s="287"/>
      <c r="M22" s="287"/>
      <c r="N22" s="287"/>
      <c r="O22" s="274"/>
      <c r="P22" s="30"/>
      <c r="Q22" s="30"/>
      <c r="R22" s="315"/>
      <c r="S22" s="315"/>
      <c r="T22" s="315"/>
      <c r="U22" s="315"/>
      <c r="V22" s="315"/>
      <c r="W22" s="315"/>
      <c r="X22" s="315"/>
      <c r="Y22" s="315"/>
      <c r="Z22" s="315"/>
      <c r="AA22" s="315"/>
      <c r="AB22" s="315"/>
      <c r="AC22" s="315"/>
      <c r="AD22" s="274"/>
      <c r="AE22" s="250"/>
      <c r="AF22" s="250"/>
      <c r="AG22" s="274"/>
      <c r="AH22" s="274"/>
      <c r="AI22" s="285"/>
      <c r="AJ22" s="30"/>
      <c r="AK22" s="30"/>
      <c r="AL22" s="30"/>
      <c r="AM22" s="45"/>
      <c r="AN22" s="42"/>
      <c r="AO22" s="42"/>
      <c r="AP22" s="42"/>
      <c r="AQ22" s="30"/>
    </row>
    <row r="23" spans="1:43" ht="12.75">
      <c r="A23" s="41"/>
      <c r="B23" s="44"/>
      <c r="C23" s="30"/>
      <c r="D23" s="30"/>
      <c r="E23" s="30"/>
      <c r="F23" s="30"/>
      <c r="G23" s="287"/>
      <c r="H23" s="287"/>
      <c r="I23" s="287"/>
      <c r="J23" s="287"/>
      <c r="K23" s="287"/>
      <c r="L23" s="287"/>
      <c r="M23" s="287"/>
      <c r="N23" s="287"/>
      <c r="O23" s="274"/>
      <c r="P23" s="30"/>
      <c r="Q23" s="30"/>
      <c r="R23" s="315"/>
      <c r="S23" s="315"/>
      <c r="T23" s="315"/>
      <c r="U23" s="315"/>
      <c r="V23" s="315"/>
      <c r="W23" s="315"/>
      <c r="X23" s="315"/>
      <c r="Y23" s="315"/>
      <c r="Z23" s="315"/>
      <c r="AA23" s="315"/>
      <c r="AB23" s="315"/>
      <c r="AC23" s="315"/>
      <c r="AD23" s="274"/>
      <c r="AE23" s="250"/>
      <c r="AF23" s="250"/>
      <c r="AG23" s="274"/>
      <c r="AH23" s="274"/>
      <c r="AI23" s="285"/>
      <c r="AJ23" s="30"/>
      <c r="AK23" s="30"/>
      <c r="AL23" s="30"/>
      <c r="AM23" s="45"/>
      <c r="AN23" s="42"/>
      <c r="AO23" s="42"/>
      <c r="AP23" s="42"/>
      <c r="AQ23" s="30"/>
    </row>
    <row r="24" spans="1:43" ht="12.75">
      <c r="A24" s="41"/>
      <c r="B24" s="44"/>
      <c r="C24" s="30"/>
      <c r="D24" s="30"/>
      <c r="E24" s="30"/>
      <c r="F24" s="30"/>
      <c r="G24" s="287"/>
      <c r="H24" s="287"/>
      <c r="I24" s="287"/>
      <c r="J24" s="287"/>
      <c r="K24" s="287"/>
      <c r="L24" s="287"/>
      <c r="M24" s="287"/>
      <c r="N24" s="287"/>
      <c r="O24" s="274"/>
      <c r="P24" s="30"/>
      <c r="Q24" s="30"/>
      <c r="R24" s="315"/>
      <c r="S24" s="315"/>
      <c r="T24" s="315"/>
      <c r="U24" s="315"/>
      <c r="V24" s="315"/>
      <c r="W24" s="315"/>
      <c r="X24" s="315"/>
      <c r="Y24" s="315"/>
      <c r="Z24" s="315"/>
      <c r="AA24" s="315"/>
      <c r="AB24" s="315"/>
      <c r="AC24" s="315"/>
      <c r="AD24" s="274"/>
      <c r="AE24" s="250"/>
      <c r="AF24" s="250"/>
      <c r="AG24" s="274"/>
      <c r="AH24" s="274"/>
      <c r="AI24" s="285"/>
      <c r="AJ24" s="30"/>
      <c r="AK24" s="30"/>
      <c r="AL24" s="30"/>
      <c r="AM24" s="45"/>
      <c r="AN24" s="42"/>
      <c r="AO24" s="42"/>
      <c r="AP24" s="42"/>
      <c r="AQ24" s="30"/>
    </row>
    <row r="25" spans="1:43" ht="12.75">
      <c r="A25" s="41"/>
      <c r="B25" s="44"/>
      <c r="C25" s="30"/>
      <c r="D25" s="30"/>
      <c r="E25" s="30"/>
      <c r="F25" s="30"/>
      <c r="G25" s="287"/>
      <c r="H25" s="287"/>
      <c r="I25" s="287"/>
      <c r="J25" s="287"/>
      <c r="K25" s="287"/>
      <c r="L25" s="287"/>
      <c r="M25" s="287"/>
      <c r="N25" s="287"/>
      <c r="O25" s="274"/>
      <c r="P25" s="30"/>
      <c r="Q25" s="30"/>
      <c r="R25" s="315"/>
      <c r="S25" s="315"/>
      <c r="T25" s="315"/>
      <c r="U25" s="315"/>
      <c r="V25" s="315"/>
      <c r="W25" s="315"/>
      <c r="X25" s="315"/>
      <c r="Y25" s="315"/>
      <c r="Z25" s="315"/>
      <c r="AA25" s="315"/>
      <c r="AB25" s="315"/>
      <c r="AC25" s="315"/>
      <c r="AD25" s="274"/>
      <c r="AE25" s="250"/>
      <c r="AF25" s="250"/>
      <c r="AG25" s="274"/>
      <c r="AH25" s="274"/>
      <c r="AI25" s="285"/>
      <c r="AJ25" s="30"/>
      <c r="AK25" s="30"/>
      <c r="AL25" s="30"/>
      <c r="AM25" s="45"/>
      <c r="AN25" s="42"/>
      <c r="AO25" s="42"/>
      <c r="AP25" s="42"/>
      <c r="AQ25" s="30"/>
    </row>
    <row r="26" spans="1:43" ht="12.75">
      <c r="A26" s="41"/>
      <c r="B26" s="44"/>
      <c r="C26" s="30"/>
      <c r="D26" s="30"/>
      <c r="E26" s="30"/>
      <c r="F26" s="30"/>
      <c r="G26" s="287"/>
      <c r="H26" s="287"/>
      <c r="I26" s="287"/>
      <c r="J26" s="287"/>
      <c r="K26" s="287"/>
      <c r="L26" s="287"/>
      <c r="M26" s="287"/>
      <c r="N26" s="287"/>
      <c r="O26" s="274"/>
      <c r="P26" s="30"/>
      <c r="Q26" s="30"/>
      <c r="R26" s="315"/>
      <c r="S26" s="315"/>
      <c r="T26" s="315"/>
      <c r="U26" s="315"/>
      <c r="V26" s="315"/>
      <c r="W26" s="315"/>
      <c r="X26" s="315"/>
      <c r="Y26" s="315"/>
      <c r="Z26" s="315"/>
      <c r="AA26" s="315"/>
      <c r="AB26" s="315"/>
      <c r="AC26" s="315"/>
      <c r="AD26" s="274"/>
      <c r="AE26" s="250"/>
      <c r="AF26" s="250"/>
      <c r="AG26" s="274"/>
      <c r="AH26" s="274"/>
      <c r="AI26" s="285"/>
      <c r="AJ26" s="30"/>
      <c r="AK26" s="30"/>
      <c r="AL26" s="30"/>
      <c r="AM26" s="45"/>
      <c r="AN26" s="42"/>
      <c r="AO26" s="42"/>
      <c r="AP26" s="42"/>
      <c r="AQ26" s="30"/>
    </row>
    <row r="27" spans="1:42" ht="12.75">
      <c r="A27" s="41"/>
      <c r="B27" s="44"/>
      <c r="C27" s="30"/>
      <c r="D27" s="30"/>
      <c r="E27" s="30"/>
      <c r="F27" s="30"/>
      <c r="G27" s="287"/>
      <c r="H27" s="287"/>
      <c r="I27" s="287"/>
      <c r="J27" s="287"/>
      <c r="K27" s="287"/>
      <c r="L27" s="287"/>
      <c r="M27" s="287"/>
      <c r="N27" s="287"/>
      <c r="O27" s="261"/>
      <c r="Q27" s="30"/>
      <c r="R27" s="315"/>
      <c r="S27" s="315"/>
      <c r="T27" s="315"/>
      <c r="U27" s="315"/>
      <c r="V27" s="315"/>
      <c r="W27" s="315"/>
      <c r="X27" s="315"/>
      <c r="Y27" s="315"/>
      <c r="Z27" s="315"/>
      <c r="AA27" s="315"/>
      <c r="AB27" s="315"/>
      <c r="AC27" s="315"/>
      <c r="AD27" s="274"/>
      <c r="AE27" s="250"/>
      <c r="AF27" s="250"/>
      <c r="AG27" s="274"/>
      <c r="AH27" s="274"/>
      <c r="AI27" s="285"/>
      <c r="AJ27" s="30"/>
      <c r="AK27" s="30"/>
      <c r="AL27" s="30"/>
      <c r="AM27" s="45"/>
      <c r="AN27" s="42"/>
      <c r="AO27" s="42"/>
      <c r="AP27" s="42"/>
    </row>
    <row r="28" spans="1:42" ht="12.75">
      <c r="A28" s="41"/>
      <c r="B28" s="44"/>
      <c r="C28" s="30"/>
      <c r="D28" s="30"/>
      <c r="E28" s="30"/>
      <c r="F28" s="30"/>
      <c r="G28" s="287"/>
      <c r="H28" s="287"/>
      <c r="I28" s="287"/>
      <c r="J28" s="287"/>
      <c r="K28" s="287"/>
      <c r="L28" s="287"/>
      <c r="M28" s="287"/>
      <c r="N28" s="287"/>
      <c r="O28" s="261"/>
      <c r="Q28" s="30"/>
      <c r="R28" s="315"/>
      <c r="S28" s="315"/>
      <c r="T28" s="315"/>
      <c r="U28" s="315"/>
      <c r="V28" s="315"/>
      <c r="W28" s="315"/>
      <c r="X28" s="315"/>
      <c r="Y28" s="315"/>
      <c r="Z28" s="315"/>
      <c r="AA28" s="315"/>
      <c r="AB28" s="315"/>
      <c r="AC28" s="315"/>
      <c r="AD28" s="274"/>
      <c r="AE28" s="250"/>
      <c r="AF28" s="250"/>
      <c r="AG28" s="274"/>
      <c r="AH28" s="274"/>
      <c r="AI28" s="285"/>
      <c r="AJ28" s="30"/>
      <c r="AK28" s="30"/>
      <c r="AL28" s="30"/>
      <c r="AM28" s="45"/>
      <c r="AN28" s="42"/>
      <c r="AO28" s="42"/>
      <c r="AP28" s="42"/>
    </row>
    <row r="29" spans="1:42" ht="13.5" thickBot="1">
      <c r="A29" s="41"/>
      <c r="B29" s="46"/>
      <c r="C29" s="47"/>
      <c r="D29" s="47"/>
      <c r="E29" s="47"/>
      <c r="F29" s="47"/>
      <c r="G29" s="47"/>
      <c r="H29" s="47"/>
      <c r="I29" s="47"/>
      <c r="J29" s="47"/>
      <c r="K29" s="47"/>
      <c r="L29" s="47"/>
      <c r="M29" s="47"/>
      <c r="N29" s="47"/>
      <c r="O29" s="275"/>
      <c r="P29" s="30"/>
      <c r="Q29" s="47"/>
      <c r="R29" s="321"/>
      <c r="S29" s="321"/>
      <c r="T29" s="321"/>
      <c r="U29" s="321"/>
      <c r="V29" s="321"/>
      <c r="W29" s="321"/>
      <c r="X29" s="321"/>
      <c r="Y29" s="321"/>
      <c r="Z29" s="321"/>
      <c r="AA29" s="321"/>
      <c r="AB29" s="321"/>
      <c r="AC29" s="321"/>
      <c r="AD29" s="251"/>
      <c r="AE29" s="251"/>
      <c r="AF29" s="251"/>
      <c r="AG29" s="267"/>
      <c r="AH29" s="281"/>
      <c r="AI29" s="47"/>
      <c r="AJ29" s="47"/>
      <c r="AK29" s="47"/>
      <c r="AL29" s="47"/>
      <c r="AM29" s="48"/>
      <c r="AN29" s="42"/>
      <c r="AO29" s="42"/>
      <c r="AP29" s="42"/>
    </row>
    <row r="30" spans="1:42" ht="12.75">
      <c r="A30" s="41"/>
      <c r="B30" s="41"/>
      <c r="C30" s="42"/>
      <c r="D30" s="42"/>
      <c r="E30" s="42"/>
      <c r="F30" s="42"/>
      <c r="G30" s="42"/>
      <c r="H30" s="42"/>
      <c r="I30" s="42"/>
      <c r="J30" s="42"/>
      <c r="K30" s="42"/>
      <c r="L30" s="42"/>
      <c r="M30" s="42"/>
      <c r="N30" s="42"/>
      <c r="O30" s="276"/>
      <c r="P30" s="42"/>
      <c r="Q30" s="42"/>
      <c r="R30" s="320"/>
      <c r="S30" s="320"/>
      <c r="T30" s="320"/>
      <c r="U30" s="320"/>
      <c r="V30" s="320"/>
      <c r="W30" s="320"/>
      <c r="X30" s="320"/>
      <c r="Y30" s="320"/>
      <c r="Z30" s="320"/>
      <c r="AA30" s="320"/>
      <c r="AB30" s="320"/>
      <c r="AC30" s="320"/>
      <c r="AD30" s="249"/>
      <c r="AE30" s="249"/>
      <c r="AF30" s="249"/>
      <c r="AG30" s="266"/>
      <c r="AH30" s="282"/>
      <c r="AI30" s="42"/>
      <c r="AJ30" s="42"/>
      <c r="AK30" s="42"/>
      <c r="AL30" s="42"/>
      <c r="AM30" s="42"/>
      <c r="AN30" s="42"/>
      <c r="AO30" s="42"/>
      <c r="AP30" s="42"/>
    </row>
    <row r="31" spans="1:42" ht="18.75" thickBot="1">
      <c r="A31" s="41"/>
      <c r="B31" s="146"/>
      <c r="C31" s="147" t="s">
        <v>143</v>
      </c>
      <c r="D31" s="148"/>
      <c r="E31" s="148"/>
      <c r="F31" s="148"/>
      <c r="G31" s="148"/>
      <c r="H31" s="148"/>
      <c r="I31" s="148"/>
      <c r="J31" s="148"/>
      <c r="K31" s="148"/>
      <c r="L31" s="148"/>
      <c r="M31" s="148"/>
      <c r="N31" s="147" t="s">
        <v>143</v>
      </c>
      <c r="O31" s="277"/>
      <c r="P31" s="148"/>
      <c r="Q31" s="148"/>
      <c r="R31" s="322"/>
      <c r="S31" s="322"/>
      <c r="T31" s="322"/>
      <c r="U31" s="322"/>
      <c r="V31" s="322"/>
      <c r="W31" s="322"/>
      <c r="X31" s="147" t="s">
        <v>143</v>
      </c>
      <c r="Y31" s="322"/>
      <c r="Z31" s="322"/>
      <c r="AA31" s="322"/>
      <c r="AB31" s="322"/>
      <c r="AC31" s="322"/>
      <c r="AD31" s="252"/>
      <c r="AE31" s="252"/>
      <c r="AF31" s="252"/>
      <c r="AG31" s="268"/>
      <c r="AH31" s="283"/>
      <c r="AI31" s="148"/>
      <c r="AJ31" s="148"/>
      <c r="AK31" s="148"/>
      <c r="AL31" s="148"/>
      <c r="AM31" s="148"/>
      <c r="AN31" s="42"/>
      <c r="AO31" s="42"/>
      <c r="AP31" s="42"/>
    </row>
    <row r="32" spans="1:54" s="273" customFormat="1" ht="12.75">
      <c r="A32" s="272"/>
      <c r="B32" s="329" t="s">
        <v>91</v>
      </c>
      <c r="C32" s="203"/>
      <c r="D32" s="203"/>
      <c r="E32" s="203"/>
      <c r="F32" s="203"/>
      <c r="G32" s="203"/>
      <c r="H32" s="203"/>
      <c r="I32" s="203"/>
      <c r="J32" s="203"/>
      <c r="K32" s="203"/>
      <c r="L32" s="203"/>
      <c r="M32" s="203"/>
      <c r="N32" s="203"/>
      <c r="O32" s="278"/>
      <c r="P32" s="203"/>
      <c r="Q32" s="203"/>
      <c r="R32" s="323"/>
      <c r="S32" s="323"/>
      <c r="T32" s="323"/>
      <c r="U32" s="323"/>
      <c r="V32" s="323"/>
      <c r="W32" s="323"/>
      <c r="X32" s="323"/>
      <c r="Y32" s="323"/>
      <c r="Z32" s="323"/>
      <c r="AA32" s="323"/>
      <c r="AB32" s="323"/>
      <c r="AC32" s="323"/>
      <c r="AD32" s="203"/>
      <c r="AE32" s="203"/>
      <c r="AF32" s="203"/>
      <c r="AG32" s="203"/>
      <c r="AH32" s="284"/>
      <c r="AI32" s="203"/>
      <c r="AJ32" s="203"/>
      <c r="AK32" s="203"/>
      <c r="AL32" s="203"/>
      <c r="AM32" s="203"/>
      <c r="AN32" s="203"/>
      <c r="AO32" s="203"/>
      <c r="AP32" s="203"/>
      <c r="AQ32" s="203"/>
      <c r="AR32" s="203"/>
      <c r="AS32" s="203"/>
      <c r="AT32" s="203"/>
      <c r="AU32" s="203"/>
      <c r="AV32" s="203"/>
      <c r="AW32" s="203"/>
      <c r="AX32" s="203"/>
      <c r="AY32" s="203"/>
      <c r="AZ32" s="203"/>
      <c r="BA32" s="203"/>
      <c r="BB32" s="203"/>
    </row>
    <row r="33" spans="1:42" ht="12.75">
      <c r="A33" s="41"/>
      <c r="B33" s="44" t="s">
        <v>90</v>
      </c>
      <c r="C33" s="30"/>
      <c r="D33" s="30"/>
      <c r="E33" s="30"/>
      <c r="F33" s="30">
        <v>1</v>
      </c>
      <c r="G33" s="287">
        <v>88</v>
      </c>
      <c r="H33" s="30">
        <v>2.2</v>
      </c>
      <c r="I33" s="30">
        <v>10.3</v>
      </c>
      <c r="J33" s="287">
        <v>2</v>
      </c>
      <c r="K33" s="30">
        <v>4.6</v>
      </c>
      <c r="L33" s="30">
        <v>17.5</v>
      </c>
      <c r="M33" s="30">
        <v>5.5</v>
      </c>
      <c r="N33" s="30">
        <v>0.9</v>
      </c>
      <c r="O33" s="274">
        <f>L33-M33</f>
        <v>12</v>
      </c>
      <c r="P33" s="30">
        <v>0.6</v>
      </c>
      <c r="Q33" s="30">
        <v>51</v>
      </c>
      <c r="R33" s="315">
        <v>2.5</v>
      </c>
      <c r="S33" s="315">
        <v>0.39</v>
      </c>
      <c r="T33" s="315">
        <v>0.17</v>
      </c>
      <c r="U33" s="315">
        <v>0.42</v>
      </c>
      <c r="V33" s="315">
        <v>0.36</v>
      </c>
      <c r="W33" s="315">
        <v>0.13</v>
      </c>
      <c r="X33" s="315">
        <v>0.06</v>
      </c>
      <c r="Y33" s="315">
        <v>0.36</v>
      </c>
      <c r="Z33" s="315">
        <v>0.02</v>
      </c>
      <c r="AA33" s="315">
        <v>0.14</v>
      </c>
      <c r="AB33" s="315">
        <v>0.13</v>
      </c>
      <c r="AC33" s="315">
        <v>0.51</v>
      </c>
      <c r="AD33" s="274">
        <v>6.901</v>
      </c>
      <c r="AE33" s="250">
        <v>3030</v>
      </c>
      <c r="AF33" s="250">
        <v>2980</v>
      </c>
      <c r="AG33" s="274">
        <f>M33-N33</f>
        <v>4.6</v>
      </c>
      <c r="AH33" s="274"/>
      <c r="AI33" s="285"/>
      <c r="AJ33" s="30"/>
      <c r="AK33" s="30"/>
      <c r="AL33" s="30"/>
      <c r="AM33" s="45"/>
      <c r="AN33" s="42"/>
      <c r="AO33" s="42"/>
      <c r="AP33" s="42"/>
    </row>
    <row r="34" spans="1:43" ht="12.75">
      <c r="A34" s="41"/>
      <c r="B34" s="44" t="s">
        <v>92</v>
      </c>
      <c r="C34" s="30"/>
      <c r="D34" s="30"/>
      <c r="E34" s="30"/>
      <c r="F34" s="30">
        <v>1</v>
      </c>
      <c r="G34" s="287">
        <v>88</v>
      </c>
      <c r="H34" s="30">
        <v>1.2</v>
      </c>
      <c r="I34" s="30">
        <v>8.2</v>
      </c>
      <c r="J34" s="30">
        <v>3.5</v>
      </c>
      <c r="K34" s="30">
        <v>1.9</v>
      </c>
      <c r="L34" s="30">
        <v>9.5</v>
      </c>
      <c r="M34" s="30">
        <v>2.5</v>
      </c>
      <c r="N34" s="30">
        <v>0.5</v>
      </c>
      <c r="O34" s="274">
        <f aca="true" t="shared" si="2" ref="O34:O97">L34-M34</f>
        <v>7</v>
      </c>
      <c r="P34" s="30">
        <v>0.7</v>
      </c>
      <c r="Q34" s="30">
        <v>64</v>
      </c>
      <c r="R34" s="315">
        <v>1.5</v>
      </c>
      <c r="S34" s="315">
        <v>0.23</v>
      </c>
      <c r="T34" s="315">
        <v>0.17</v>
      </c>
      <c r="U34" s="315">
        <v>0.35</v>
      </c>
      <c r="V34" s="315">
        <v>0.29</v>
      </c>
      <c r="W34" s="315">
        <v>0.05</v>
      </c>
      <c r="X34" s="315">
        <v>0.02</v>
      </c>
      <c r="Y34" s="315">
        <v>0.25</v>
      </c>
      <c r="Z34" s="315">
        <v>0.01</v>
      </c>
      <c r="AA34" s="315">
        <v>0.05</v>
      </c>
      <c r="AB34" s="315">
        <v>0.11</v>
      </c>
      <c r="AC34" s="315">
        <v>0.32</v>
      </c>
      <c r="AD34" s="274">
        <v>5.33</v>
      </c>
      <c r="AE34" s="250">
        <v>3130</v>
      </c>
      <c r="AF34" s="250">
        <v>3050</v>
      </c>
      <c r="AG34" s="274">
        <f aca="true" t="shared" si="3" ref="AG34:AG97">M34-N34</f>
        <v>2</v>
      </c>
      <c r="AH34" s="274"/>
      <c r="AI34" s="285"/>
      <c r="AJ34" s="30"/>
      <c r="AK34" s="30"/>
      <c r="AL34" s="30"/>
      <c r="AM34" s="45"/>
      <c r="AN34" s="42"/>
      <c r="AO34" s="42"/>
      <c r="AP34" s="42"/>
      <c r="AQ34" s="30"/>
    </row>
    <row r="35" spans="1:43" ht="12.75">
      <c r="A35" s="41"/>
      <c r="B35" s="44" t="s">
        <v>93</v>
      </c>
      <c r="C35" s="30"/>
      <c r="D35" s="30"/>
      <c r="E35" s="30"/>
      <c r="F35" s="30">
        <v>1</v>
      </c>
      <c r="G35" s="287">
        <v>88</v>
      </c>
      <c r="H35" s="30">
        <v>2.6</v>
      </c>
      <c r="I35" s="30">
        <v>10.6</v>
      </c>
      <c r="J35" s="30">
        <v>5.1</v>
      </c>
      <c r="K35" s="30">
        <v>11.1</v>
      </c>
      <c r="L35" s="287">
        <v>28</v>
      </c>
      <c r="M35" s="30">
        <v>13.5</v>
      </c>
      <c r="N35" s="30">
        <v>2.2</v>
      </c>
      <c r="O35" s="274">
        <v>14.5</v>
      </c>
      <c r="P35" s="30">
        <v>1.1</v>
      </c>
      <c r="Q35" s="30">
        <v>37</v>
      </c>
      <c r="R35" s="315">
        <v>1.5</v>
      </c>
      <c r="S35" s="315">
        <v>0.44</v>
      </c>
      <c r="T35" s="315">
        <v>0.19</v>
      </c>
      <c r="U35" s="315">
        <v>0.53</v>
      </c>
      <c r="V35" s="315">
        <v>0.37</v>
      </c>
      <c r="W35" s="315">
        <v>0.13</v>
      </c>
      <c r="X35" s="315">
        <v>0.1</v>
      </c>
      <c r="Y35" s="315">
        <v>0.3</v>
      </c>
      <c r="Z35" s="315">
        <v>0.02</v>
      </c>
      <c r="AA35" s="315">
        <v>0.07</v>
      </c>
      <c r="AB35" s="315">
        <v>0.13</v>
      </c>
      <c r="AC35" s="315">
        <v>0.4</v>
      </c>
      <c r="AD35" s="274">
        <v>7.7379999999999995</v>
      </c>
      <c r="AE35" s="250">
        <v>2600</v>
      </c>
      <c r="AF35" s="250">
        <v>2500</v>
      </c>
      <c r="AG35" s="274">
        <f t="shared" si="3"/>
        <v>11.3</v>
      </c>
      <c r="AH35" s="274"/>
      <c r="AI35" s="285"/>
      <c r="AJ35" s="30"/>
      <c r="AK35" s="30"/>
      <c r="AL35" s="30"/>
      <c r="AM35" s="45"/>
      <c r="AN35" s="42"/>
      <c r="AO35" s="42"/>
      <c r="AP35" s="42"/>
      <c r="AQ35" s="30"/>
    </row>
    <row r="36" spans="1:43" ht="12.75">
      <c r="A36" s="41"/>
      <c r="B36" s="44" t="s">
        <v>53</v>
      </c>
      <c r="C36" s="30"/>
      <c r="D36" s="30"/>
      <c r="E36" s="30"/>
      <c r="F36" s="30">
        <v>1</v>
      </c>
      <c r="G36" s="287">
        <v>88</v>
      </c>
      <c r="H36" s="30">
        <v>1.8</v>
      </c>
      <c r="I36" s="287">
        <v>11</v>
      </c>
      <c r="J36" s="30">
        <v>1.6</v>
      </c>
      <c r="K36" s="30">
        <v>2.3</v>
      </c>
      <c r="L36" s="30">
        <v>12.5</v>
      </c>
      <c r="M36" s="30">
        <v>3.1</v>
      </c>
      <c r="N36" s="30">
        <v>0.9</v>
      </c>
      <c r="O36" s="274">
        <v>9.4</v>
      </c>
      <c r="P36" s="30">
        <v>0.6</v>
      </c>
      <c r="Q36" s="30">
        <v>57</v>
      </c>
      <c r="R36" s="315">
        <v>3</v>
      </c>
      <c r="S36" s="315">
        <v>0.39</v>
      </c>
      <c r="T36" s="315">
        <v>0.19</v>
      </c>
      <c r="U36" s="315">
        <v>0.46</v>
      </c>
      <c r="V36" s="315">
        <v>0.36</v>
      </c>
      <c r="W36" s="315">
        <v>0.14</v>
      </c>
      <c r="X36" s="315">
        <v>0.05</v>
      </c>
      <c r="Y36" s="315">
        <v>0.34</v>
      </c>
      <c r="Z36" s="315">
        <v>0.01</v>
      </c>
      <c r="AA36" s="315">
        <v>0.05</v>
      </c>
      <c r="AB36" s="315">
        <v>0.12</v>
      </c>
      <c r="AC36" s="315">
        <v>0.42</v>
      </c>
      <c r="AD36" s="274">
        <v>8.25</v>
      </c>
      <c r="AE36" s="250">
        <v>3080</v>
      </c>
      <c r="AF36" s="250">
        <v>2970</v>
      </c>
      <c r="AG36" s="274">
        <f t="shared" si="3"/>
        <v>2.2</v>
      </c>
      <c r="AH36" s="274"/>
      <c r="AI36" s="285"/>
      <c r="AJ36" s="30"/>
      <c r="AK36" s="30"/>
      <c r="AL36" s="30"/>
      <c r="AM36" s="45"/>
      <c r="AN36" s="42"/>
      <c r="AO36" s="42"/>
      <c r="AP36" s="42"/>
      <c r="AQ36" s="30"/>
    </row>
    <row r="37" spans="1:43" ht="12.75">
      <c r="A37" s="41"/>
      <c r="B37" s="44" t="s">
        <v>94</v>
      </c>
      <c r="C37" s="30"/>
      <c r="D37" s="30"/>
      <c r="E37" s="30"/>
      <c r="F37" s="30">
        <v>1</v>
      </c>
      <c r="G37" s="287">
        <v>88</v>
      </c>
      <c r="H37" s="30">
        <v>1.6</v>
      </c>
      <c r="I37" s="30">
        <v>10.8</v>
      </c>
      <c r="J37" s="30">
        <v>1.8</v>
      </c>
      <c r="K37" s="30">
        <v>2.2</v>
      </c>
      <c r="L37" s="287">
        <v>11</v>
      </c>
      <c r="M37" s="30">
        <v>3.1</v>
      </c>
      <c r="N37" s="30">
        <v>0.9</v>
      </c>
      <c r="O37" s="274">
        <v>7.9</v>
      </c>
      <c r="P37" s="30">
        <v>0.5</v>
      </c>
      <c r="Q37" s="30">
        <v>60</v>
      </c>
      <c r="R37" s="315">
        <v>2.5</v>
      </c>
      <c r="S37" s="315">
        <v>0.33</v>
      </c>
      <c r="T37" s="315">
        <v>0.18</v>
      </c>
      <c r="U37" s="315">
        <v>0.45</v>
      </c>
      <c r="V37" s="315">
        <v>0.34</v>
      </c>
      <c r="W37" s="315">
        <v>0.14</v>
      </c>
      <c r="X37" s="315">
        <v>0.04</v>
      </c>
      <c r="Y37" s="315">
        <v>0.35</v>
      </c>
      <c r="Z37" s="315">
        <v>0.02</v>
      </c>
      <c r="AA37" s="315">
        <v>0.06</v>
      </c>
      <c r="AB37" s="315">
        <v>0.12</v>
      </c>
      <c r="AC37" s="315">
        <v>0.41</v>
      </c>
      <c r="AD37" s="274">
        <v>8.316</v>
      </c>
      <c r="AE37" s="250">
        <v>3090</v>
      </c>
      <c r="AF37" s="250">
        <v>3020</v>
      </c>
      <c r="AG37" s="274">
        <f t="shared" si="3"/>
        <v>2.2</v>
      </c>
      <c r="AH37" s="274"/>
      <c r="AI37" s="285"/>
      <c r="AJ37" s="30"/>
      <c r="AK37" s="30"/>
      <c r="AL37" s="30"/>
      <c r="AM37" s="45"/>
      <c r="AN37" s="42"/>
      <c r="AO37" s="42"/>
      <c r="AP37" s="42"/>
      <c r="AQ37" s="30"/>
    </row>
    <row r="38" spans="1:43" ht="12.75">
      <c r="A38" s="41"/>
      <c r="B38" s="44"/>
      <c r="C38" s="30"/>
      <c r="D38" s="30"/>
      <c r="E38" s="30"/>
      <c r="F38" s="30"/>
      <c r="G38" s="287"/>
      <c r="H38" s="30"/>
      <c r="I38" s="30"/>
      <c r="J38" s="30"/>
      <c r="K38" s="30"/>
      <c r="L38" s="30"/>
      <c r="M38" s="30"/>
      <c r="N38" s="30"/>
      <c r="O38" s="274"/>
      <c r="P38" s="30"/>
      <c r="Q38" s="30"/>
      <c r="R38" s="315"/>
      <c r="S38" s="315"/>
      <c r="T38" s="315"/>
      <c r="U38" s="315"/>
      <c r="V38" s="315"/>
      <c r="W38" s="315"/>
      <c r="X38" s="315"/>
      <c r="Y38" s="315"/>
      <c r="Z38" s="315"/>
      <c r="AA38" s="315"/>
      <c r="AB38" s="315"/>
      <c r="AC38" s="315"/>
      <c r="AD38" s="274"/>
      <c r="AE38" s="250"/>
      <c r="AF38" s="250"/>
      <c r="AG38" s="274"/>
      <c r="AH38" s="274"/>
      <c r="AI38" s="285"/>
      <c r="AJ38" s="30"/>
      <c r="AK38" s="30"/>
      <c r="AL38" s="30"/>
      <c r="AM38" s="45"/>
      <c r="AN38" s="42"/>
      <c r="AO38" s="42"/>
      <c r="AP38" s="42"/>
      <c r="AQ38" s="30"/>
    </row>
    <row r="39" spans="1:43" ht="12.75">
      <c r="A39" s="41"/>
      <c r="B39" s="44"/>
      <c r="C39" s="30"/>
      <c r="D39" s="30"/>
      <c r="E39" s="30"/>
      <c r="F39" s="30"/>
      <c r="G39" s="287"/>
      <c r="I39" s="30"/>
      <c r="J39" s="30"/>
      <c r="K39" s="30"/>
      <c r="L39" s="30"/>
      <c r="M39" s="30"/>
      <c r="N39" s="30"/>
      <c r="O39" s="274"/>
      <c r="P39" s="30"/>
      <c r="Q39" s="30"/>
      <c r="R39" s="315"/>
      <c r="S39" s="315"/>
      <c r="T39" s="315"/>
      <c r="U39" s="315"/>
      <c r="V39" s="315"/>
      <c r="W39" s="315"/>
      <c r="X39" s="315"/>
      <c r="Y39" s="315"/>
      <c r="Z39" s="315"/>
      <c r="AA39" s="315"/>
      <c r="AB39" s="315"/>
      <c r="AC39" s="315"/>
      <c r="AD39" s="274"/>
      <c r="AE39" s="250"/>
      <c r="AF39" s="250"/>
      <c r="AG39" s="274"/>
      <c r="AH39" s="274"/>
      <c r="AI39" s="285"/>
      <c r="AJ39" s="30"/>
      <c r="AK39" s="30"/>
      <c r="AL39" s="30"/>
      <c r="AM39" s="45"/>
      <c r="AN39" s="42"/>
      <c r="AO39" s="42"/>
      <c r="AP39" s="42"/>
      <c r="AQ39" s="30"/>
    </row>
    <row r="40" spans="1:43" ht="12.75">
      <c r="A40" s="41"/>
      <c r="B40" s="44" t="s">
        <v>54</v>
      </c>
      <c r="C40" s="30"/>
      <c r="D40" s="30"/>
      <c r="E40" s="30"/>
      <c r="F40" s="30">
        <v>1</v>
      </c>
      <c r="G40" s="287">
        <v>90</v>
      </c>
      <c r="H40" s="287">
        <v>6.7</v>
      </c>
      <c r="I40" s="287">
        <v>21.5</v>
      </c>
      <c r="J40" s="287">
        <v>4.3</v>
      </c>
      <c r="K40" s="287">
        <v>7.8</v>
      </c>
      <c r="L40" s="287">
        <v>31.2</v>
      </c>
      <c r="M40" s="287">
        <v>9.4</v>
      </c>
      <c r="N40" s="287">
        <v>1.2</v>
      </c>
      <c r="O40" s="274">
        <f t="shared" si="2"/>
        <v>21.799999999999997</v>
      </c>
      <c r="P40" s="287">
        <v>5</v>
      </c>
      <c r="Q40" s="30">
        <v>18</v>
      </c>
      <c r="R40" s="315">
        <v>2</v>
      </c>
      <c r="S40" s="315">
        <v>0.71</v>
      </c>
      <c r="T40" s="315">
        <v>0.41</v>
      </c>
      <c r="U40" s="315">
        <v>0.9</v>
      </c>
      <c r="V40" s="315">
        <v>0.8</v>
      </c>
      <c r="W40" s="315">
        <v>0.16</v>
      </c>
      <c r="X40" s="315">
        <v>0.17</v>
      </c>
      <c r="Y40" s="315">
        <v>0.86</v>
      </c>
      <c r="Z40" s="315">
        <v>0.22</v>
      </c>
      <c r="AA40" s="315">
        <v>0.22</v>
      </c>
      <c r="AB40" s="315">
        <v>0.38</v>
      </c>
      <c r="AC40" s="315">
        <v>0.97</v>
      </c>
      <c r="AD40" s="274">
        <v>15.05</v>
      </c>
      <c r="AE40" s="250">
        <v>2730</v>
      </c>
      <c r="AF40" s="250">
        <v>2540</v>
      </c>
      <c r="AG40" s="274">
        <f t="shared" si="3"/>
        <v>8.200000000000001</v>
      </c>
      <c r="AH40" s="274"/>
      <c r="AI40" s="285"/>
      <c r="AJ40" s="30"/>
      <c r="AK40" s="30"/>
      <c r="AL40" s="30"/>
      <c r="AM40" s="45"/>
      <c r="AN40" s="42"/>
      <c r="AO40" s="42"/>
      <c r="AP40" s="42"/>
      <c r="AQ40" s="30"/>
    </row>
    <row r="41" spans="1:43" ht="12.75">
      <c r="A41" s="41"/>
      <c r="B41" s="44" t="s">
        <v>95</v>
      </c>
      <c r="C41" s="30"/>
      <c r="D41" s="30"/>
      <c r="E41" s="30"/>
      <c r="F41" s="30">
        <v>1</v>
      </c>
      <c r="G41" s="287">
        <v>90</v>
      </c>
      <c r="H41" s="287">
        <v>6</v>
      </c>
      <c r="I41" s="287">
        <v>25.3</v>
      </c>
      <c r="J41" s="287">
        <v>9</v>
      </c>
      <c r="K41" s="287">
        <v>8.1</v>
      </c>
      <c r="L41" s="287">
        <v>31.6</v>
      </c>
      <c r="M41" s="287">
        <v>8.9</v>
      </c>
      <c r="N41" s="287">
        <v>1.2</v>
      </c>
      <c r="O41" s="274">
        <f t="shared" si="2"/>
        <v>22.700000000000003</v>
      </c>
      <c r="P41" s="287">
        <v>5</v>
      </c>
      <c r="Q41" s="30">
        <v>10.5</v>
      </c>
      <c r="R41" s="315">
        <v>1</v>
      </c>
      <c r="S41" s="315">
        <v>0.66</v>
      </c>
      <c r="T41" s="315">
        <v>0.51</v>
      </c>
      <c r="U41" s="315">
        <v>0.89</v>
      </c>
      <c r="V41" s="315">
        <v>0.89</v>
      </c>
      <c r="W41" s="315">
        <v>0.19</v>
      </c>
      <c r="X41" s="315">
        <v>0.14</v>
      </c>
      <c r="Y41" s="315">
        <v>0.73</v>
      </c>
      <c r="Z41" s="315">
        <v>0.05</v>
      </c>
      <c r="AA41" s="315">
        <v>0.2</v>
      </c>
      <c r="AB41" s="315">
        <v>0.29</v>
      </c>
      <c r="AC41" s="315">
        <v>0.97</v>
      </c>
      <c r="AD41" s="274">
        <v>17.71</v>
      </c>
      <c r="AE41" s="250">
        <v>3030</v>
      </c>
      <c r="AF41" s="250">
        <v>2810</v>
      </c>
      <c r="AG41" s="274">
        <f t="shared" si="3"/>
        <v>7.7</v>
      </c>
      <c r="AH41" s="274"/>
      <c r="AI41" s="285"/>
      <c r="AJ41" s="30"/>
      <c r="AK41" s="30"/>
      <c r="AL41" s="30"/>
      <c r="AM41" s="45"/>
      <c r="AN41" s="42"/>
      <c r="AO41" s="42"/>
      <c r="AP41" s="42"/>
      <c r="AQ41" s="30"/>
    </row>
    <row r="42" spans="1:43" ht="12.75">
      <c r="A42" s="41"/>
      <c r="B42" s="44" t="s">
        <v>96</v>
      </c>
      <c r="C42" s="30"/>
      <c r="D42" s="30"/>
      <c r="E42" s="30"/>
      <c r="F42" s="30">
        <v>1</v>
      </c>
      <c r="G42" s="287">
        <v>90</v>
      </c>
      <c r="H42" s="287">
        <v>6.1</v>
      </c>
      <c r="I42" s="287">
        <v>23.2</v>
      </c>
      <c r="J42" s="287">
        <v>1.9</v>
      </c>
      <c r="K42" s="287">
        <v>12.6</v>
      </c>
      <c r="L42" s="287">
        <v>37.8</v>
      </c>
      <c r="M42" s="287">
        <v>13.9</v>
      </c>
      <c r="N42" s="287">
        <v>1.8</v>
      </c>
      <c r="O42" s="274">
        <f t="shared" si="2"/>
        <v>23.9</v>
      </c>
      <c r="P42" s="30">
        <v>5.5</v>
      </c>
      <c r="Q42" s="30">
        <v>11</v>
      </c>
      <c r="R42" s="315">
        <v>7</v>
      </c>
      <c r="S42" s="315">
        <v>1.08</v>
      </c>
      <c r="T42" s="315">
        <v>0.31</v>
      </c>
      <c r="U42" s="315">
        <v>0.6</v>
      </c>
      <c r="V42" s="315">
        <v>0.81</v>
      </c>
      <c r="W42" s="315">
        <v>0.23</v>
      </c>
      <c r="X42" s="315">
        <v>0.21</v>
      </c>
      <c r="Y42" s="315">
        <v>0.66</v>
      </c>
      <c r="Z42" s="315">
        <v>0.06</v>
      </c>
      <c r="AA42" s="315">
        <v>0.4</v>
      </c>
      <c r="AB42" s="315">
        <v>0.15</v>
      </c>
      <c r="AC42" s="315">
        <v>1.1</v>
      </c>
      <c r="AD42" s="274">
        <v>17.4</v>
      </c>
      <c r="AE42" s="250">
        <v>2580</v>
      </c>
      <c r="AF42" s="250">
        <v>2370</v>
      </c>
      <c r="AG42" s="274">
        <f t="shared" si="3"/>
        <v>12.1</v>
      </c>
      <c r="AH42" s="274"/>
      <c r="AI42" s="285"/>
      <c r="AJ42" s="30"/>
      <c r="AK42" s="30"/>
      <c r="AL42" s="30"/>
      <c r="AM42" s="45"/>
      <c r="AN42" s="42"/>
      <c r="AO42" s="42"/>
      <c r="AP42" s="42"/>
      <c r="AQ42" s="30"/>
    </row>
    <row r="43" spans="1:43" ht="12.75">
      <c r="A43" s="41"/>
      <c r="B43" s="44" t="s">
        <v>97</v>
      </c>
      <c r="C43" s="30"/>
      <c r="D43" s="30"/>
      <c r="E43" s="30"/>
      <c r="F43" s="30">
        <v>1</v>
      </c>
      <c r="G43" s="287">
        <v>90</v>
      </c>
      <c r="H43" s="287">
        <v>9</v>
      </c>
      <c r="I43" s="287">
        <v>13.5</v>
      </c>
      <c r="J43" s="287">
        <v>15.3</v>
      </c>
      <c r="K43" s="287">
        <v>8.1</v>
      </c>
      <c r="L43" s="287">
        <v>21.1</v>
      </c>
      <c r="M43" s="287">
        <v>10.1</v>
      </c>
      <c r="N43" s="287">
        <v>3.6</v>
      </c>
      <c r="O43" s="274">
        <f t="shared" si="2"/>
        <v>11.000000000000002</v>
      </c>
      <c r="P43" s="30">
        <v>1.5</v>
      </c>
      <c r="Q43" s="30">
        <v>27</v>
      </c>
      <c r="R43" s="315">
        <v>3</v>
      </c>
      <c r="S43" s="315">
        <v>0.59</v>
      </c>
      <c r="T43" s="315">
        <v>0.21</v>
      </c>
      <c r="U43" s="315">
        <v>0.44</v>
      </c>
      <c r="V43" s="315">
        <v>0.53</v>
      </c>
      <c r="W43" s="315">
        <v>0.14</v>
      </c>
      <c r="X43" s="315">
        <v>0.12</v>
      </c>
      <c r="Y43" s="315">
        <v>1.6</v>
      </c>
      <c r="Z43" s="315">
        <v>0.06</v>
      </c>
      <c r="AA43" s="315">
        <v>0.08</v>
      </c>
      <c r="AB43" s="315">
        <v>1</v>
      </c>
      <c r="AC43" s="315">
        <v>1.6</v>
      </c>
      <c r="AD43" s="274">
        <v>8.775</v>
      </c>
      <c r="AE43" s="250">
        <v>2970</v>
      </c>
      <c r="AF43" s="250">
        <v>2850</v>
      </c>
      <c r="AG43" s="274">
        <f t="shared" si="3"/>
        <v>6.5</v>
      </c>
      <c r="AH43" s="274"/>
      <c r="AI43" s="285"/>
      <c r="AJ43" s="30"/>
      <c r="AK43" s="30"/>
      <c r="AL43" s="30"/>
      <c r="AM43" s="45"/>
      <c r="AN43" s="42"/>
      <c r="AO43" s="42"/>
      <c r="AP43" s="42"/>
      <c r="AQ43" s="30"/>
    </row>
    <row r="44" spans="1:43" ht="12.75">
      <c r="A44" s="41"/>
      <c r="B44" s="44" t="s">
        <v>98</v>
      </c>
      <c r="C44" s="30"/>
      <c r="D44" s="30"/>
      <c r="E44" s="30"/>
      <c r="F44" s="30">
        <v>1</v>
      </c>
      <c r="G44" s="287">
        <v>88</v>
      </c>
      <c r="H44" s="287">
        <v>5</v>
      </c>
      <c r="I44" s="287">
        <v>15</v>
      </c>
      <c r="J44" s="287">
        <v>3.4</v>
      </c>
      <c r="K44" s="287">
        <v>9.5</v>
      </c>
      <c r="L44" s="287">
        <v>40.5</v>
      </c>
      <c r="M44" s="287">
        <v>11.8</v>
      </c>
      <c r="N44" s="287">
        <v>3.5</v>
      </c>
      <c r="O44" s="274">
        <f t="shared" si="2"/>
        <v>28.7</v>
      </c>
      <c r="P44" s="30">
        <v>2.9</v>
      </c>
      <c r="Q44" s="30">
        <v>19</v>
      </c>
      <c r="R44" s="315">
        <v>5</v>
      </c>
      <c r="S44" s="315">
        <v>0.59</v>
      </c>
      <c r="T44" s="315">
        <v>0.24</v>
      </c>
      <c r="U44" s="315">
        <v>0.55</v>
      </c>
      <c r="V44" s="315">
        <v>0.48</v>
      </c>
      <c r="W44" s="315">
        <v>0.19</v>
      </c>
      <c r="X44" s="315">
        <v>0.15</v>
      </c>
      <c r="Y44" s="315">
        <v>1.09</v>
      </c>
      <c r="Z44" s="315">
        <v>0.03</v>
      </c>
      <c r="AA44" s="315">
        <v>0.08</v>
      </c>
      <c r="AB44" s="315">
        <v>0.44</v>
      </c>
      <c r="AC44" s="315">
        <v>1.1</v>
      </c>
      <c r="AD44" s="274">
        <v>11.1</v>
      </c>
      <c r="AE44" s="250">
        <v>2460</v>
      </c>
      <c r="AF44" s="250">
        <v>2330</v>
      </c>
      <c r="AG44" s="274">
        <f t="shared" si="3"/>
        <v>8.3</v>
      </c>
      <c r="AH44" s="274"/>
      <c r="AI44" s="285"/>
      <c r="AJ44" s="30"/>
      <c r="AK44" s="30"/>
      <c r="AL44" s="30"/>
      <c r="AM44" s="45"/>
      <c r="AN44" s="42"/>
      <c r="AO44" s="42"/>
      <c r="AP44" s="42"/>
      <c r="AQ44" s="30"/>
    </row>
    <row r="45" spans="1:43" ht="12.75">
      <c r="A45" s="41"/>
      <c r="B45" s="44" t="s">
        <v>99</v>
      </c>
      <c r="C45" s="30"/>
      <c r="D45" s="30"/>
      <c r="E45" s="30"/>
      <c r="F45" s="30">
        <v>1</v>
      </c>
      <c r="G45" s="287">
        <v>88</v>
      </c>
      <c r="H45" s="287">
        <v>4</v>
      </c>
      <c r="I45" s="287">
        <v>14</v>
      </c>
      <c r="J45" s="287">
        <v>4</v>
      </c>
      <c r="K45" s="287">
        <v>5</v>
      </c>
      <c r="L45" s="287">
        <v>27.1</v>
      </c>
      <c r="M45" s="287">
        <v>7.7</v>
      </c>
      <c r="N45" s="287">
        <v>2.4</v>
      </c>
      <c r="O45" s="274">
        <f t="shared" si="2"/>
        <v>19.400000000000002</v>
      </c>
      <c r="P45" s="30">
        <v>1.5</v>
      </c>
      <c r="Q45" s="30">
        <v>27</v>
      </c>
      <c r="R45" s="315">
        <v>9</v>
      </c>
      <c r="S45" s="315">
        <v>0.5</v>
      </c>
      <c r="T45" s="315">
        <v>0.25</v>
      </c>
      <c r="U45" s="315">
        <v>0.7</v>
      </c>
      <c r="V45" s="315">
        <v>0.5</v>
      </c>
      <c r="W45" s="315">
        <v>0.2</v>
      </c>
      <c r="X45" s="315">
        <v>0.1</v>
      </c>
      <c r="Y45" s="315">
        <v>0.9</v>
      </c>
      <c r="Z45" s="315">
        <v>0.02</v>
      </c>
      <c r="AA45" s="315">
        <v>0.09</v>
      </c>
      <c r="AB45" s="315">
        <v>0.4</v>
      </c>
      <c r="AC45" s="315">
        <v>1.02</v>
      </c>
      <c r="AD45" s="274">
        <v>11.06</v>
      </c>
      <c r="AE45" s="250">
        <v>2950</v>
      </c>
      <c r="AF45" s="250">
        <v>2810</v>
      </c>
      <c r="AG45" s="274">
        <f t="shared" si="3"/>
        <v>5.300000000000001</v>
      </c>
      <c r="AH45" s="274"/>
      <c r="AI45" s="285"/>
      <c r="AJ45" s="30"/>
      <c r="AK45" s="30"/>
      <c r="AL45" s="30"/>
      <c r="AM45" s="45"/>
      <c r="AN45" s="42"/>
      <c r="AO45" s="42"/>
      <c r="AP45" s="42"/>
      <c r="AQ45" s="30"/>
    </row>
    <row r="46" spans="1:43" ht="12.75">
      <c r="A46" s="41"/>
      <c r="B46" s="44" t="s">
        <v>100</v>
      </c>
      <c r="C46" s="30"/>
      <c r="D46" s="30"/>
      <c r="E46" s="30"/>
      <c r="F46" s="30">
        <v>1</v>
      </c>
      <c r="G46" s="287">
        <v>88</v>
      </c>
      <c r="H46" s="287">
        <v>3.6</v>
      </c>
      <c r="I46" s="287">
        <v>15.8</v>
      </c>
      <c r="J46" s="287">
        <v>3.6</v>
      </c>
      <c r="K46" s="287">
        <v>7</v>
      </c>
      <c r="L46" s="287">
        <v>32.6</v>
      </c>
      <c r="M46" s="287">
        <v>10</v>
      </c>
      <c r="N46" s="287">
        <v>2.7</v>
      </c>
      <c r="O46" s="274">
        <f t="shared" si="2"/>
        <v>22.6</v>
      </c>
      <c r="P46" s="30">
        <v>2.3</v>
      </c>
      <c r="Q46" s="30">
        <v>24</v>
      </c>
      <c r="R46" s="315">
        <v>5</v>
      </c>
      <c r="S46" s="315">
        <v>0.63</v>
      </c>
      <c r="T46" s="315">
        <v>0.26</v>
      </c>
      <c r="U46" s="315">
        <v>0.57</v>
      </c>
      <c r="V46" s="315">
        <v>0.5</v>
      </c>
      <c r="W46" s="315">
        <v>0.21</v>
      </c>
      <c r="X46" s="315">
        <v>0.14</v>
      </c>
      <c r="Y46" s="315">
        <v>1.05</v>
      </c>
      <c r="Z46" s="315">
        <v>0.03</v>
      </c>
      <c r="AA46" s="315">
        <v>0.08</v>
      </c>
      <c r="AB46" s="315">
        <v>0.42</v>
      </c>
      <c r="AC46" s="315">
        <v>1.3</v>
      </c>
      <c r="AD46" s="274">
        <v>12.166000000000002</v>
      </c>
      <c r="AE46" s="250">
        <v>2680</v>
      </c>
      <c r="AF46" s="250">
        <v>2520</v>
      </c>
      <c r="AG46" s="274">
        <f t="shared" si="3"/>
        <v>7.3</v>
      </c>
      <c r="AH46" s="274"/>
      <c r="AI46" s="285"/>
      <c r="AJ46" s="30"/>
      <c r="AK46" s="30"/>
      <c r="AL46" s="30"/>
      <c r="AM46" s="45"/>
      <c r="AN46" s="42"/>
      <c r="AO46" s="42"/>
      <c r="AP46" s="42"/>
      <c r="AQ46" s="30"/>
    </row>
    <row r="47" spans="1:43" ht="12.75">
      <c r="A47" s="41"/>
      <c r="B47" s="44"/>
      <c r="C47" s="30"/>
      <c r="D47" s="30"/>
      <c r="E47" s="30"/>
      <c r="F47" s="30"/>
      <c r="G47" s="287"/>
      <c r="H47" s="30"/>
      <c r="I47" s="30"/>
      <c r="J47" s="30"/>
      <c r="K47" s="30"/>
      <c r="L47" s="30"/>
      <c r="M47" s="30"/>
      <c r="N47" s="30"/>
      <c r="O47" s="274"/>
      <c r="P47" s="30"/>
      <c r="Q47" s="30"/>
      <c r="R47" s="315"/>
      <c r="S47" s="315"/>
      <c r="T47" s="315"/>
      <c r="U47" s="315"/>
      <c r="V47" s="315"/>
      <c r="W47" s="315"/>
      <c r="X47" s="315"/>
      <c r="Y47" s="315"/>
      <c r="Z47" s="315"/>
      <c r="AA47" s="315"/>
      <c r="AB47" s="315"/>
      <c r="AC47" s="315"/>
      <c r="AD47" s="274"/>
      <c r="AE47" s="250"/>
      <c r="AF47" s="250"/>
      <c r="AG47" s="274"/>
      <c r="AH47" s="274"/>
      <c r="AI47" s="285"/>
      <c r="AJ47" s="30"/>
      <c r="AK47" s="30"/>
      <c r="AL47" s="30"/>
      <c r="AM47" s="45"/>
      <c r="AN47" s="42"/>
      <c r="AO47" s="42"/>
      <c r="AP47" s="42"/>
      <c r="AQ47" s="30"/>
    </row>
    <row r="48" spans="1:43" ht="12.75">
      <c r="A48" s="41"/>
      <c r="B48" s="44"/>
      <c r="C48" s="30"/>
      <c r="D48" s="30"/>
      <c r="E48" s="30"/>
      <c r="F48" s="30"/>
      <c r="G48" s="316"/>
      <c r="H48" s="30"/>
      <c r="I48" s="30"/>
      <c r="J48" s="30"/>
      <c r="K48" s="30"/>
      <c r="L48" s="30"/>
      <c r="M48" s="30"/>
      <c r="N48" s="30"/>
      <c r="O48" s="274"/>
      <c r="P48" s="30"/>
      <c r="Q48" s="30"/>
      <c r="R48" s="315"/>
      <c r="S48" s="315"/>
      <c r="T48" s="315"/>
      <c r="U48" s="315"/>
      <c r="V48" s="315"/>
      <c r="W48" s="315"/>
      <c r="X48" s="315"/>
      <c r="Y48" s="315"/>
      <c r="Z48" s="315"/>
      <c r="AA48" s="315"/>
      <c r="AB48" s="315"/>
      <c r="AC48" s="315"/>
      <c r="AD48" s="274"/>
      <c r="AE48" s="250"/>
      <c r="AF48" s="250"/>
      <c r="AG48" s="274"/>
      <c r="AH48" s="274"/>
      <c r="AI48" s="285"/>
      <c r="AJ48" s="30"/>
      <c r="AK48" s="30"/>
      <c r="AL48" s="30"/>
      <c r="AM48" s="45"/>
      <c r="AN48" s="42"/>
      <c r="AO48" s="42"/>
      <c r="AP48" s="42"/>
      <c r="AQ48" s="30"/>
    </row>
    <row r="49" spans="1:43" ht="12.75">
      <c r="A49" s="41"/>
      <c r="B49" s="44" t="s">
        <v>101</v>
      </c>
      <c r="C49" s="30"/>
      <c r="D49" s="30"/>
      <c r="E49" s="30"/>
      <c r="F49" s="30">
        <v>1</v>
      </c>
      <c r="G49" s="287">
        <v>75</v>
      </c>
      <c r="H49" s="30">
        <v>8.6</v>
      </c>
      <c r="I49" s="30">
        <v>10.5</v>
      </c>
      <c r="J49" s="287">
        <v>0</v>
      </c>
      <c r="K49" s="287">
        <v>0</v>
      </c>
      <c r="L49" s="287">
        <v>0</v>
      </c>
      <c r="M49" s="287">
        <v>0</v>
      </c>
      <c r="N49" s="287">
        <v>0</v>
      </c>
      <c r="O49" s="274">
        <f t="shared" si="2"/>
        <v>0</v>
      </c>
      <c r="P49" s="287">
        <v>0</v>
      </c>
      <c r="Q49" s="287">
        <v>0</v>
      </c>
      <c r="R49" s="315">
        <v>45</v>
      </c>
      <c r="S49" s="315">
        <v>0.04</v>
      </c>
      <c r="T49" s="315">
        <v>0.05</v>
      </c>
      <c r="U49" s="315">
        <v>0.1</v>
      </c>
      <c r="V49" s="315">
        <v>0.06</v>
      </c>
      <c r="W49" s="315">
        <v>0.1</v>
      </c>
      <c r="X49" s="315">
        <v>0.22</v>
      </c>
      <c r="Y49" s="315">
        <v>0.02</v>
      </c>
      <c r="Z49" s="315">
        <v>0.8</v>
      </c>
      <c r="AA49" s="315">
        <v>1.08</v>
      </c>
      <c r="AB49" s="315">
        <v>0.05</v>
      </c>
      <c r="AC49" s="315">
        <v>3.91</v>
      </c>
      <c r="AD49" s="274">
        <v>7.35</v>
      </c>
      <c r="AE49" s="250">
        <v>2550</v>
      </c>
      <c r="AF49" s="250">
        <v>2450</v>
      </c>
      <c r="AG49" s="274">
        <f t="shared" si="3"/>
        <v>0</v>
      </c>
      <c r="AH49" s="274"/>
      <c r="AI49" s="285"/>
      <c r="AJ49" s="30"/>
      <c r="AK49" s="30"/>
      <c r="AL49" s="30"/>
      <c r="AM49" s="45"/>
      <c r="AN49" s="42"/>
      <c r="AO49" s="42"/>
      <c r="AP49" s="42"/>
      <c r="AQ49" s="30"/>
    </row>
    <row r="50" spans="1:43" ht="12.75">
      <c r="A50" s="41"/>
      <c r="B50" s="44" t="s">
        <v>102</v>
      </c>
      <c r="C50" s="30"/>
      <c r="D50" s="30"/>
      <c r="E50" s="30"/>
      <c r="F50" s="30">
        <v>1</v>
      </c>
      <c r="G50" s="287">
        <v>75</v>
      </c>
      <c r="H50" s="30">
        <v>9.8</v>
      </c>
      <c r="I50" s="30">
        <v>4.5</v>
      </c>
      <c r="J50" s="287">
        <v>0</v>
      </c>
      <c r="K50" s="287">
        <v>0</v>
      </c>
      <c r="L50" s="287">
        <v>0</v>
      </c>
      <c r="M50" s="287">
        <v>0</v>
      </c>
      <c r="N50" s="287">
        <v>0</v>
      </c>
      <c r="O50" s="274">
        <f t="shared" si="2"/>
        <v>0</v>
      </c>
      <c r="P50" s="287">
        <v>0</v>
      </c>
      <c r="Q50" s="287">
        <v>0</v>
      </c>
      <c r="R50" s="315">
        <v>47</v>
      </c>
      <c r="S50" s="315">
        <v>0.02</v>
      </c>
      <c r="T50" s="315">
        <v>0.02</v>
      </c>
      <c r="U50" s="315">
        <v>0.04</v>
      </c>
      <c r="V50" s="315">
        <v>0.05</v>
      </c>
      <c r="W50" s="315"/>
      <c r="X50" s="315">
        <v>0.74</v>
      </c>
      <c r="Y50" s="315">
        <v>0.09</v>
      </c>
      <c r="Z50" s="315">
        <v>0.2</v>
      </c>
      <c r="AA50" s="315">
        <v>2</v>
      </c>
      <c r="AB50" s="315">
        <v>0.42</v>
      </c>
      <c r="AC50" s="315">
        <v>4.5</v>
      </c>
      <c r="AD50" s="274">
        <v>2.7</v>
      </c>
      <c r="AE50" s="250">
        <v>2410</v>
      </c>
      <c r="AF50" s="250">
        <v>2370</v>
      </c>
      <c r="AG50" s="274">
        <f t="shared" si="3"/>
        <v>0</v>
      </c>
      <c r="AH50" s="274"/>
      <c r="AI50" s="285"/>
      <c r="AJ50" s="30"/>
      <c r="AK50" s="30"/>
      <c r="AL50" s="30"/>
      <c r="AM50" s="45"/>
      <c r="AN50" s="42"/>
      <c r="AO50" s="42"/>
      <c r="AP50" s="42"/>
      <c r="AQ50" s="30"/>
    </row>
    <row r="51" spans="1:43" ht="12.75">
      <c r="A51" s="41"/>
      <c r="B51" s="44" t="s">
        <v>103</v>
      </c>
      <c r="C51" s="30"/>
      <c r="D51" s="30"/>
      <c r="E51" s="30"/>
      <c r="F51" s="30">
        <v>1</v>
      </c>
      <c r="G51" s="287">
        <v>88</v>
      </c>
      <c r="H51" s="30">
        <v>5.7</v>
      </c>
      <c r="I51" s="30">
        <v>2.6</v>
      </c>
      <c r="J51" s="30">
        <v>0.7</v>
      </c>
      <c r="K51" s="30">
        <v>4.8</v>
      </c>
      <c r="L51" s="30">
        <v>12.4</v>
      </c>
      <c r="M51" s="30">
        <v>7.7</v>
      </c>
      <c r="N51" s="30">
        <v>2.1</v>
      </c>
      <c r="O51" s="274">
        <f t="shared" si="2"/>
        <v>4.7</v>
      </c>
      <c r="P51" s="30">
        <v>1.9</v>
      </c>
      <c r="Q51" s="30">
        <v>60</v>
      </c>
      <c r="R51" s="315">
        <v>1.8</v>
      </c>
      <c r="S51" s="315">
        <v>0.1</v>
      </c>
      <c r="T51" s="315">
        <v>0.03</v>
      </c>
      <c r="U51" s="315">
        <v>0.07</v>
      </c>
      <c r="V51" s="315">
        <v>0.08</v>
      </c>
      <c r="W51" s="315">
        <v>0.03</v>
      </c>
      <c r="X51" s="315">
        <v>0.3</v>
      </c>
      <c r="Y51" s="315">
        <v>0.12</v>
      </c>
      <c r="Z51" s="315">
        <v>0.04</v>
      </c>
      <c r="AA51" s="315">
        <v>0.11</v>
      </c>
      <c r="AB51" s="315">
        <v>0.14</v>
      </c>
      <c r="AC51" s="315">
        <v>1.2</v>
      </c>
      <c r="AD51" s="274">
        <v>1.3</v>
      </c>
      <c r="AE51" s="250">
        <v>2880</v>
      </c>
      <c r="AF51" s="250">
        <v>2850</v>
      </c>
      <c r="AG51" s="274">
        <f t="shared" si="3"/>
        <v>5.6</v>
      </c>
      <c r="AH51" s="274"/>
      <c r="AI51" s="285"/>
      <c r="AJ51" s="30"/>
      <c r="AK51" s="30"/>
      <c r="AL51" s="30"/>
      <c r="AM51" s="45"/>
      <c r="AN51" s="42"/>
      <c r="AO51" s="42"/>
      <c r="AP51" s="42"/>
      <c r="AQ51" s="30"/>
    </row>
    <row r="52" spans="1:43" ht="12.75">
      <c r="A52" s="41"/>
      <c r="B52" s="44" t="s">
        <v>104</v>
      </c>
      <c r="C52" s="30"/>
      <c r="D52" s="30"/>
      <c r="E52" s="30"/>
      <c r="F52" s="30">
        <v>1</v>
      </c>
      <c r="G52" s="287">
        <v>88</v>
      </c>
      <c r="H52" s="30">
        <v>5.7</v>
      </c>
      <c r="I52" s="30">
        <v>2.6</v>
      </c>
      <c r="J52" s="30">
        <v>0.7</v>
      </c>
      <c r="K52" s="30">
        <v>4.4</v>
      </c>
      <c r="L52" s="30">
        <v>9.5</v>
      </c>
      <c r="M52" s="30">
        <v>6.8</v>
      </c>
      <c r="N52" s="287">
        <v>2</v>
      </c>
      <c r="O52" s="274">
        <f t="shared" si="2"/>
        <v>2.7</v>
      </c>
      <c r="P52" s="30">
        <v>1.5</v>
      </c>
      <c r="Q52" s="30">
        <v>65</v>
      </c>
      <c r="R52" s="315">
        <v>2.1</v>
      </c>
      <c r="S52" s="315">
        <v>0.1</v>
      </c>
      <c r="T52" s="315">
        <v>0.03</v>
      </c>
      <c r="U52" s="315">
        <v>0.07</v>
      </c>
      <c r="V52" s="315">
        <v>0.08</v>
      </c>
      <c r="W52" s="315">
        <v>0.03</v>
      </c>
      <c r="X52" s="315">
        <v>0.25</v>
      </c>
      <c r="Y52" s="315">
        <v>0.11</v>
      </c>
      <c r="Z52" s="315">
        <v>0.03</v>
      </c>
      <c r="AA52" s="315">
        <v>0.07</v>
      </c>
      <c r="AB52" s="315">
        <v>0.11</v>
      </c>
      <c r="AC52" s="315">
        <v>0.75</v>
      </c>
      <c r="AD52" s="274">
        <v>1.3</v>
      </c>
      <c r="AE52" s="250">
        <v>2990</v>
      </c>
      <c r="AF52" s="250">
        <v>2960</v>
      </c>
      <c r="AG52" s="274">
        <f t="shared" si="3"/>
        <v>4.8</v>
      </c>
      <c r="AH52" s="274"/>
      <c r="AI52" s="285"/>
      <c r="AJ52" s="30"/>
      <c r="AK52" s="30"/>
      <c r="AL52" s="30"/>
      <c r="AM52" s="45"/>
      <c r="AN52" s="42"/>
      <c r="AO52" s="42"/>
      <c r="AP52" s="42"/>
      <c r="AQ52" s="30"/>
    </row>
    <row r="53" spans="1:43" ht="12.75">
      <c r="A53" s="41"/>
      <c r="B53" s="44" t="s">
        <v>105</v>
      </c>
      <c r="C53" s="30"/>
      <c r="D53" s="30"/>
      <c r="E53" s="30"/>
      <c r="F53" s="30">
        <v>1</v>
      </c>
      <c r="G53" s="287">
        <v>88</v>
      </c>
      <c r="H53" s="30">
        <v>3.5</v>
      </c>
      <c r="I53" s="30">
        <v>2.6</v>
      </c>
      <c r="J53" s="30">
        <v>0.7</v>
      </c>
      <c r="K53" s="30">
        <v>3.1</v>
      </c>
      <c r="L53" s="287">
        <v>8</v>
      </c>
      <c r="M53" s="287">
        <v>5</v>
      </c>
      <c r="N53" s="30">
        <v>1.4</v>
      </c>
      <c r="O53" s="274">
        <f t="shared" si="2"/>
        <v>3</v>
      </c>
      <c r="P53" s="30">
        <v>1.2</v>
      </c>
      <c r="Q53" s="30">
        <v>70</v>
      </c>
      <c r="R53" s="315">
        <v>2.5</v>
      </c>
      <c r="S53" s="315">
        <v>0.1</v>
      </c>
      <c r="T53" s="315">
        <v>0.03</v>
      </c>
      <c r="U53" s="315">
        <v>0.07</v>
      </c>
      <c r="V53" s="315">
        <v>0.08</v>
      </c>
      <c r="W53" s="315">
        <v>0.03</v>
      </c>
      <c r="X53" s="315">
        <v>0.2</v>
      </c>
      <c r="Y53" s="315">
        <v>0.1</v>
      </c>
      <c r="Z53" s="315">
        <v>0.03</v>
      </c>
      <c r="AA53" s="315">
        <v>0.07</v>
      </c>
      <c r="AB53" s="315">
        <v>0.09</v>
      </c>
      <c r="AC53" s="315">
        <v>0.44</v>
      </c>
      <c r="AD53" s="274">
        <v>1.3</v>
      </c>
      <c r="AE53" s="250">
        <v>3130</v>
      </c>
      <c r="AF53" s="250">
        <v>3100</v>
      </c>
      <c r="AG53" s="274">
        <f t="shared" si="3"/>
        <v>3.6</v>
      </c>
      <c r="AH53" s="274"/>
      <c r="AI53" s="285"/>
      <c r="AJ53" s="30"/>
      <c r="AK53" s="30"/>
      <c r="AL53" s="30"/>
      <c r="AM53" s="45"/>
      <c r="AN53" s="42"/>
      <c r="AO53" s="42"/>
      <c r="AP53" s="42"/>
      <c r="AQ53" s="30"/>
    </row>
    <row r="54" spans="1:43" ht="12.75">
      <c r="A54" s="41"/>
      <c r="B54" s="44"/>
      <c r="C54" s="30"/>
      <c r="D54" s="30"/>
      <c r="E54" s="30"/>
      <c r="F54" s="30"/>
      <c r="G54" s="287"/>
      <c r="H54" s="30"/>
      <c r="I54" s="30"/>
      <c r="J54" s="30"/>
      <c r="K54" s="30"/>
      <c r="L54" s="30"/>
      <c r="M54" s="30"/>
      <c r="N54" s="30"/>
      <c r="O54" s="274"/>
      <c r="P54" s="30"/>
      <c r="Q54" s="30"/>
      <c r="R54" s="315"/>
      <c r="S54" s="315"/>
      <c r="T54" s="315"/>
      <c r="U54" s="315"/>
      <c r="V54" s="315"/>
      <c r="W54" s="315"/>
      <c r="X54" s="315"/>
      <c r="Y54" s="315"/>
      <c r="Z54" s="315"/>
      <c r="AA54" s="315"/>
      <c r="AB54" s="315"/>
      <c r="AC54" s="315"/>
      <c r="AD54" s="274"/>
      <c r="AE54" s="250"/>
      <c r="AF54" s="250"/>
      <c r="AG54" s="274"/>
      <c r="AH54" s="274"/>
      <c r="AI54" s="285"/>
      <c r="AJ54" s="30"/>
      <c r="AK54" s="30"/>
      <c r="AL54" s="30"/>
      <c r="AM54" s="45"/>
      <c r="AN54" s="42"/>
      <c r="AO54" s="42"/>
      <c r="AP54" s="42"/>
      <c r="AQ54" s="30"/>
    </row>
    <row r="55" spans="1:43" ht="12.75">
      <c r="A55" s="41"/>
      <c r="B55" s="44"/>
      <c r="C55" s="30"/>
      <c r="D55" s="30"/>
      <c r="E55" s="30"/>
      <c r="F55" s="30"/>
      <c r="G55" s="287"/>
      <c r="H55" s="30"/>
      <c r="I55" s="30"/>
      <c r="J55" s="30"/>
      <c r="K55" s="30"/>
      <c r="L55" s="30"/>
      <c r="M55" s="30"/>
      <c r="N55" s="30"/>
      <c r="O55" s="274"/>
      <c r="P55" s="30"/>
      <c r="Q55" s="30"/>
      <c r="R55" s="315"/>
      <c r="S55" s="315"/>
      <c r="T55" s="315"/>
      <c r="U55" s="315"/>
      <c r="V55" s="315"/>
      <c r="W55" s="315"/>
      <c r="X55" s="315"/>
      <c r="Y55" s="315"/>
      <c r="Z55" s="315"/>
      <c r="AA55" s="315"/>
      <c r="AB55" s="315"/>
      <c r="AC55" s="315"/>
      <c r="AD55" s="274"/>
      <c r="AE55" s="250"/>
      <c r="AF55" s="250"/>
      <c r="AG55" s="274"/>
      <c r="AH55" s="274"/>
      <c r="AI55" s="285"/>
      <c r="AJ55" s="30"/>
      <c r="AK55" s="30"/>
      <c r="AL55" s="30"/>
      <c r="AM55" s="45"/>
      <c r="AN55" s="42"/>
      <c r="AO55" s="42"/>
      <c r="AP55" s="42"/>
      <c r="AQ55" s="30"/>
    </row>
    <row r="56" spans="1:43" ht="12.75">
      <c r="A56" s="41"/>
      <c r="B56" s="44" t="s">
        <v>106</v>
      </c>
      <c r="C56" s="30"/>
      <c r="D56" s="30"/>
      <c r="E56" s="30"/>
      <c r="F56" s="30">
        <v>1</v>
      </c>
      <c r="G56" s="287">
        <v>88</v>
      </c>
      <c r="H56" s="287">
        <v>3.3</v>
      </c>
      <c r="I56" s="287">
        <v>25.7</v>
      </c>
      <c r="J56" s="287">
        <v>1.3</v>
      </c>
      <c r="K56" s="287">
        <v>7.7</v>
      </c>
      <c r="L56" s="287">
        <v>12.3</v>
      </c>
      <c r="M56" s="287">
        <v>8.9</v>
      </c>
      <c r="N56" s="287">
        <v>0.8</v>
      </c>
      <c r="O56" s="274">
        <f t="shared" si="2"/>
        <v>3.4000000000000004</v>
      </c>
      <c r="P56" s="30">
        <v>2.1</v>
      </c>
      <c r="Q56" s="287">
        <v>39</v>
      </c>
      <c r="R56" s="315">
        <v>3.5</v>
      </c>
      <c r="S56" s="315">
        <v>1.68</v>
      </c>
      <c r="T56" s="315">
        <v>0.18</v>
      </c>
      <c r="U56" s="315">
        <v>0.5</v>
      </c>
      <c r="V56" s="315">
        <v>0.92</v>
      </c>
      <c r="W56" s="315">
        <v>0.24</v>
      </c>
      <c r="X56" s="315">
        <v>0.12</v>
      </c>
      <c r="Y56" s="315">
        <v>0.53</v>
      </c>
      <c r="Z56" s="315">
        <v>0.02</v>
      </c>
      <c r="AA56" s="315">
        <v>0.07</v>
      </c>
      <c r="AB56" s="315">
        <v>0.15</v>
      </c>
      <c r="AC56" s="315">
        <v>1.24</v>
      </c>
      <c r="AD56" s="274">
        <v>20.56</v>
      </c>
      <c r="AE56" s="250">
        <v>3120</v>
      </c>
      <c r="AF56" s="250">
        <v>2870</v>
      </c>
      <c r="AG56" s="274">
        <f t="shared" si="3"/>
        <v>8.1</v>
      </c>
      <c r="AH56" s="274"/>
      <c r="AI56" s="285"/>
      <c r="AJ56" s="30"/>
      <c r="AK56" s="30"/>
      <c r="AL56" s="30"/>
      <c r="AM56" s="45"/>
      <c r="AN56" s="42"/>
      <c r="AO56" s="42"/>
      <c r="AP56" s="42"/>
      <c r="AQ56" s="30"/>
    </row>
    <row r="57" spans="1:43" ht="12.75">
      <c r="A57" s="41"/>
      <c r="B57" s="44" t="s">
        <v>107</v>
      </c>
      <c r="C57" s="30"/>
      <c r="D57" s="30"/>
      <c r="E57" s="30"/>
      <c r="F57" s="30">
        <v>1</v>
      </c>
      <c r="G57" s="287">
        <v>88</v>
      </c>
      <c r="H57" s="287">
        <v>3.5</v>
      </c>
      <c r="I57" s="287">
        <v>32.6</v>
      </c>
      <c r="J57" s="287">
        <v>7</v>
      </c>
      <c r="K57" s="287">
        <v>12.8</v>
      </c>
      <c r="L57" s="287">
        <v>21</v>
      </c>
      <c r="M57" s="287">
        <v>15.5</v>
      </c>
      <c r="N57" s="287">
        <v>1.5</v>
      </c>
      <c r="O57" s="274">
        <f t="shared" si="2"/>
        <v>5.5</v>
      </c>
      <c r="P57" s="30">
        <v>10.5</v>
      </c>
      <c r="Q57" s="287">
        <v>0</v>
      </c>
      <c r="R57" s="315">
        <v>6</v>
      </c>
      <c r="S57" s="315">
        <v>1.59</v>
      </c>
      <c r="T57" s="315">
        <v>0.25</v>
      </c>
      <c r="U57" s="315">
        <v>0.73</v>
      </c>
      <c r="V57" s="315">
        <v>1.16</v>
      </c>
      <c r="W57" s="315">
        <v>0.26</v>
      </c>
      <c r="X57" s="315">
        <v>0.23</v>
      </c>
      <c r="Y57" s="315">
        <v>0.32</v>
      </c>
      <c r="Z57" s="315">
        <v>0.05</v>
      </c>
      <c r="AA57" s="315">
        <v>0.04</v>
      </c>
      <c r="AB57" s="315">
        <v>0.17</v>
      </c>
      <c r="AC57" s="315">
        <v>0.85</v>
      </c>
      <c r="AD57" s="274">
        <v>26.08</v>
      </c>
      <c r="AE57" s="250">
        <v>3040</v>
      </c>
      <c r="AF57" s="250">
        <v>2720</v>
      </c>
      <c r="AG57" s="274">
        <f t="shared" si="3"/>
        <v>14</v>
      </c>
      <c r="AH57" s="274"/>
      <c r="AI57" s="285"/>
      <c r="AJ57" s="30"/>
      <c r="AK57" s="30"/>
      <c r="AL57" s="30"/>
      <c r="AM57" s="45"/>
      <c r="AN57" s="42"/>
      <c r="AO57" s="42"/>
      <c r="AP57" s="42"/>
      <c r="AQ57" s="30"/>
    </row>
    <row r="58" spans="1:43" ht="12.75">
      <c r="A58" s="41"/>
      <c r="B58" s="44" t="s">
        <v>108</v>
      </c>
      <c r="C58" s="30"/>
      <c r="D58" s="30"/>
      <c r="E58" s="30"/>
      <c r="F58" s="30">
        <v>1</v>
      </c>
      <c r="G58" s="287">
        <v>88</v>
      </c>
      <c r="H58" s="287">
        <v>3</v>
      </c>
      <c r="I58" s="287">
        <v>22</v>
      </c>
      <c r="J58" s="287">
        <v>1.2</v>
      </c>
      <c r="K58" s="287">
        <v>5.7</v>
      </c>
      <c r="L58" s="287">
        <v>12</v>
      </c>
      <c r="M58" s="287">
        <v>7</v>
      </c>
      <c r="N58" s="287">
        <v>0.4</v>
      </c>
      <c r="O58" s="274">
        <f t="shared" si="2"/>
        <v>5</v>
      </c>
      <c r="P58" s="30">
        <v>4.6</v>
      </c>
      <c r="Q58" s="287">
        <v>43.5</v>
      </c>
      <c r="R58" s="315">
        <v>4.5</v>
      </c>
      <c r="S58" s="315">
        <v>1.63</v>
      </c>
      <c r="T58" s="315">
        <v>0.22</v>
      </c>
      <c r="U58" s="315">
        <v>0.54</v>
      </c>
      <c r="V58" s="315">
        <v>0.84</v>
      </c>
      <c r="W58" s="315">
        <v>0.18</v>
      </c>
      <c r="X58" s="315">
        <v>0.1</v>
      </c>
      <c r="Y58" s="315">
        <v>0.4</v>
      </c>
      <c r="Z58" s="315">
        <v>0.02</v>
      </c>
      <c r="AA58" s="315">
        <v>0.04</v>
      </c>
      <c r="AB58" s="315">
        <v>0.12</v>
      </c>
      <c r="AC58" s="315">
        <v>1.05</v>
      </c>
      <c r="AD58" s="274">
        <v>18.26</v>
      </c>
      <c r="AE58" s="250">
        <v>3150</v>
      </c>
      <c r="AF58" s="250">
        <v>2920</v>
      </c>
      <c r="AG58" s="274">
        <f t="shared" si="3"/>
        <v>6.6</v>
      </c>
      <c r="AH58" s="274"/>
      <c r="AI58" s="285"/>
      <c r="AJ58" s="30"/>
      <c r="AK58" s="30"/>
      <c r="AL58" s="30"/>
      <c r="AM58" s="45"/>
      <c r="AN58" s="42"/>
      <c r="AO58" s="42"/>
      <c r="AP58" s="42"/>
      <c r="AQ58" s="30"/>
    </row>
    <row r="59" spans="1:43" ht="12.75">
      <c r="A59" s="41"/>
      <c r="B59" s="44" t="s">
        <v>109</v>
      </c>
      <c r="C59" s="30"/>
      <c r="D59" s="30"/>
      <c r="E59" s="30"/>
      <c r="F59" s="30">
        <v>1</v>
      </c>
      <c r="G59" s="287">
        <v>90</v>
      </c>
      <c r="H59" s="287">
        <v>4.1</v>
      </c>
      <c r="I59" s="287">
        <v>18.9</v>
      </c>
      <c r="J59" s="287">
        <v>39.6</v>
      </c>
      <c r="K59" s="287">
        <v>8.1</v>
      </c>
      <c r="L59" s="287">
        <v>18.1</v>
      </c>
      <c r="M59" s="287">
        <v>12.4</v>
      </c>
      <c r="N59" s="287">
        <v>4.9</v>
      </c>
      <c r="O59" s="274">
        <f t="shared" si="2"/>
        <v>5.700000000000001</v>
      </c>
      <c r="P59" s="30">
        <v>6.4</v>
      </c>
      <c r="Q59" s="287">
        <v>0</v>
      </c>
      <c r="R59" s="315">
        <v>5</v>
      </c>
      <c r="S59" s="315">
        <v>1.15</v>
      </c>
      <c r="T59" s="315">
        <v>0.42</v>
      </c>
      <c r="U59" s="315">
        <v>0.92</v>
      </c>
      <c r="V59" s="315">
        <v>0.87</v>
      </c>
      <c r="W59" s="315">
        <v>0.24</v>
      </c>
      <c r="X59" s="315">
        <v>0.4</v>
      </c>
      <c r="Y59" s="315">
        <v>0.6</v>
      </c>
      <c r="Z59" s="315">
        <v>0.03</v>
      </c>
      <c r="AA59" s="315">
        <v>0.06</v>
      </c>
      <c r="AB59" s="315">
        <v>0.24</v>
      </c>
      <c r="AC59" s="315">
        <v>0.79</v>
      </c>
      <c r="AD59" s="274">
        <v>15.12</v>
      </c>
      <c r="AE59" s="250">
        <v>5000</v>
      </c>
      <c r="AF59" s="250">
        <v>4800</v>
      </c>
      <c r="AG59" s="274">
        <f t="shared" si="3"/>
        <v>7.5</v>
      </c>
      <c r="AH59" s="274"/>
      <c r="AI59" s="285"/>
      <c r="AJ59" s="30"/>
      <c r="AK59" s="30"/>
      <c r="AL59" s="30"/>
      <c r="AM59" s="45"/>
      <c r="AN59" s="42"/>
      <c r="AO59" s="42"/>
      <c r="AP59" s="42"/>
      <c r="AQ59" s="30"/>
    </row>
    <row r="60" spans="1:43" ht="12.75">
      <c r="A60" s="41"/>
      <c r="B60" s="44" t="s">
        <v>110</v>
      </c>
      <c r="C60" s="30"/>
      <c r="D60" s="30"/>
      <c r="E60" s="30"/>
      <c r="F60" s="30">
        <v>1</v>
      </c>
      <c r="G60" s="287">
        <v>90</v>
      </c>
      <c r="H60" s="287">
        <v>4.7</v>
      </c>
      <c r="I60" s="287">
        <v>36.9</v>
      </c>
      <c r="J60" s="287">
        <v>19.3</v>
      </c>
      <c r="K60" s="287">
        <v>5.6</v>
      </c>
      <c r="L60" s="287">
        <v>11.7</v>
      </c>
      <c r="M60" s="287">
        <v>7.3</v>
      </c>
      <c r="N60" s="287">
        <v>0.8</v>
      </c>
      <c r="O60" s="274">
        <f t="shared" si="2"/>
        <v>4.3999999999999995</v>
      </c>
      <c r="P60" s="287">
        <v>6</v>
      </c>
      <c r="Q60" s="287">
        <v>0</v>
      </c>
      <c r="R60" s="315">
        <v>7.5</v>
      </c>
      <c r="S60" s="315">
        <v>2.33</v>
      </c>
      <c r="T60" s="315">
        <v>0.52</v>
      </c>
      <c r="U60" s="315">
        <v>1.14</v>
      </c>
      <c r="V60" s="315">
        <v>1.44</v>
      </c>
      <c r="W60" s="315">
        <v>0.48</v>
      </c>
      <c r="X60" s="315">
        <v>0.25</v>
      </c>
      <c r="Y60" s="315">
        <v>0.56</v>
      </c>
      <c r="Z60" s="315">
        <v>0.01</v>
      </c>
      <c r="AA60" s="315">
        <v>0.03</v>
      </c>
      <c r="AB60" s="315">
        <v>0.3</v>
      </c>
      <c r="AC60" s="315">
        <v>1.7</v>
      </c>
      <c r="AD60" s="274">
        <v>30.627</v>
      </c>
      <c r="AE60" s="250">
        <v>4150</v>
      </c>
      <c r="AF60" s="250">
        <v>3780</v>
      </c>
      <c r="AG60" s="274">
        <f t="shared" si="3"/>
        <v>6.5</v>
      </c>
      <c r="AH60" s="274"/>
      <c r="AI60" s="285"/>
      <c r="AJ60" s="30"/>
      <c r="AK60" s="30"/>
      <c r="AL60" s="30"/>
      <c r="AM60" s="45"/>
      <c r="AN60" s="42"/>
      <c r="AO60" s="42"/>
      <c r="AP60" s="42"/>
      <c r="AQ60" s="30"/>
    </row>
    <row r="61" spans="1:43" ht="12.75">
      <c r="A61" s="41"/>
      <c r="B61" s="44"/>
      <c r="C61" s="30"/>
      <c r="D61" s="30"/>
      <c r="E61" s="30"/>
      <c r="F61" s="30"/>
      <c r="G61" s="30"/>
      <c r="H61" s="30"/>
      <c r="I61" s="30"/>
      <c r="J61" s="30"/>
      <c r="K61" s="30"/>
      <c r="L61" s="30"/>
      <c r="M61" s="30"/>
      <c r="N61" s="30"/>
      <c r="O61" s="274"/>
      <c r="P61" s="30"/>
      <c r="Q61" s="30"/>
      <c r="R61" s="315"/>
      <c r="S61" s="315"/>
      <c r="T61" s="315"/>
      <c r="U61" s="315"/>
      <c r="V61" s="315"/>
      <c r="W61" s="315"/>
      <c r="X61" s="315"/>
      <c r="Y61" s="315"/>
      <c r="Z61" s="315"/>
      <c r="AA61" s="315"/>
      <c r="AB61" s="315"/>
      <c r="AC61" s="315"/>
      <c r="AD61" s="274"/>
      <c r="AE61" s="250"/>
      <c r="AF61" s="250"/>
      <c r="AG61" s="274"/>
      <c r="AH61" s="274"/>
      <c r="AI61" s="285"/>
      <c r="AJ61" s="30"/>
      <c r="AK61" s="30"/>
      <c r="AL61" s="30"/>
      <c r="AM61" s="45"/>
      <c r="AN61" s="42"/>
      <c r="AO61" s="42"/>
      <c r="AP61" s="42"/>
      <c r="AQ61" s="30"/>
    </row>
    <row r="62" spans="1:43" ht="12.75">
      <c r="A62" s="41"/>
      <c r="B62" s="44"/>
      <c r="C62" s="30"/>
      <c r="D62" s="30"/>
      <c r="E62" s="30"/>
      <c r="F62" s="30"/>
      <c r="G62" s="30"/>
      <c r="H62" s="30"/>
      <c r="I62" s="30"/>
      <c r="J62" s="30"/>
      <c r="K62" s="30"/>
      <c r="L62" s="30"/>
      <c r="M62" s="30"/>
      <c r="N62" s="30"/>
      <c r="O62" s="274"/>
      <c r="P62" s="30"/>
      <c r="Q62" s="30"/>
      <c r="R62" s="315"/>
      <c r="S62" s="315"/>
      <c r="T62" s="315"/>
      <c r="U62" s="315"/>
      <c r="V62" s="315"/>
      <c r="W62" s="315"/>
      <c r="X62" s="315"/>
      <c r="Y62" s="315"/>
      <c r="Z62" s="315"/>
      <c r="AA62" s="315"/>
      <c r="AB62" s="315"/>
      <c r="AC62" s="315"/>
      <c r="AD62" s="274"/>
      <c r="AE62" s="250"/>
      <c r="AF62" s="250"/>
      <c r="AG62" s="274"/>
      <c r="AH62" s="274"/>
      <c r="AI62" s="285"/>
      <c r="AJ62" s="30"/>
      <c r="AK62" s="30"/>
      <c r="AL62" s="30"/>
      <c r="AM62" s="45"/>
      <c r="AN62" s="42"/>
      <c r="AO62" s="42"/>
      <c r="AP62" s="42"/>
      <c r="AQ62" s="30"/>
    </row>
    <row r="63" spans="1:43" ht="12.75">
      <c r="A63" s="41"/>
      <c r="B63" s="44" t="s">
        <v>216</v>
      </c>
      <c r="C63" s="30"/>
      <c r="D63" s="30"/>
      <c r="E63" s="30"/>
      <c r="F63" s="30">
        <v>1</v>
      </c>
      <c r="G63" s="287">
        <v>90</v>
      </c>
      <c r="H63" s="287">
        <v>6</v>
      </c>
      <c r="I63" s="287">
        <v>20.2</v>
      </c>
      <c r="J63" s="287">
        <v>7.4</v>
      </c>
      <c r="K63" s="287">
        <v>12.5</v>
      </c>
      <c r="L63" s="287">
        <v>44.7</v>
      </c>
      <c r="M63" s="287">
        <v>23.5</v>
      </c>
      <c r="N63" s="287">
        <v>5.5</v>
      </c>
      <c r="O63" s="274">
        <f t="shared" si="2"/>
        <v>21.200000000000003</v>
      </c>
      <c r="P63" s="287">
        <v>4</v>
      </c>
      <c r="Q63" s="287">
        <v>0</v>
      </c>
      <c r="R63" s="315">
        <v>9.3</v>
      </c>
      <c r="S63" s="315">
        <v>0.5</v>
      </c>
      <c r="T63" s="315">
        <v>0.3</v>
      </c>
      <c r="U63" s="315">
        <v>0.61</v>
      </c>
      <c r="V63" s="315">
        <v>0.66</v>
      </c>
      <c r="W63" s="315">
        <v>0.16</v>
      </c>
      <c r="X63" s="315">
        <v>0.14</v>
      </c>
      <c r="Y63" s="315">
        <v>0.54</v>
      </c>
      <c r="Z63" s="315">
        <v>0.06</v>
      </c>
      <c r="AA63" s="315">
        <v>0.63</v>
      </c>
      <c r="AB63" s="315">
        <v>0.3</v>
      </c>
      <c r="AC63" s="315">
        <v>1.81</v>
      </c>
      <c r="AD63" s="274">
        <v>13.13</v>
      </c>
      <c r="AE63" s="250">
        <v>2900</v>
      </c>
      <c r="AF63" s="250">
        <v>2740</v>
      </c>
      <c r="AG63" s="274">
        <f t="shared" si="3"/>
        <v>18</v>
      </c>
      <c r="AH63" s="274"/>
      <c r="AI63" s="285"/>
      <c r="AJ63" s="30"/>
      <c r="AK63" s="30"/>
      <c r="AL63" s="30"/>
      <c r="AM63" s="45"/>
      <c r="AN63" s="42"/>
      <c r="AO63" s="42"/>
      <c r="AP63" s="42"/>
      <c r="AQ63" s="30"/>
    </row>
    <row r="64" spans="1:43" ht="12.75">
      <c r="A64" s="41"/>
      <c r="B64" s="44" t="s">
        <v>217</v>
      </c>
      <c r="C64" s="30"/>
      <c r="D64" s="30"/>
      <c r="E64" s="30"/>
      <c r="F64" s="30">
        <v>1</v>
      </c>
      <c r="G64" s="287">
        <v>90</v>
      </c>
      <c r="H64" s="287">
        <v>4</v>
      </c>
      <c r="I64" s="287">
        <v>14.7</v>
      </c>
      <c r="J64" s="287">
        <v>8.4</v>
      </c>
      <c r="K64" s="287">
        <v>17.8</v>
      </c>
      <c r="L64" s="287">
        <v>60.5</v>
      </c>
      <c r="M64" s="287">
        <v>37.2</v>
      </c>
      <c r="N64" s="287">
        <v>11</v>
      </c>
      <c r="O64" s="274">
        <f t="shared" si="2"/>
        <v>23.299999999999997</v>
      </c>
      <c r="P64" s="287">
        <v>2.7</v>
      </c>
      <c r="Q64" s="287">
        <v>0</v>
      </c>
      <c r="R64" s="315">
        <v>2</v>
      </c>
      <c r="S64" s="315">
        <v>0.48</v>
      </c>
      <c r="T64" s="315">
        <v>0.28</v>
      </c>
      <c r="U64" s="315">
        <v>0.5</v>
      </c>
      <c r="V64" s="315">
        <v>0.46</v>
      </c>
      <c r="W64" s="315">
        <v>0.11</v>
      </c>
      <c r="X64" s="315">
        <v>0.21</v>
      </c>
      <c r="Y64" s="315">
        <v>0.58</v>
      </c>
      <c r="Z64" s="315">
        <v>0.02</v>
      </c>
      <c r="AA64" s="315">
        <v>0.16</v>
      </c>
      <c r="AB64" s="315">
        <v>0.26</v>
      </c>
      <c r="AC64" s="315">
        <v>0.62</v>
      </c>
      <c r="AD64" s="274">
        <v>8.82</v>
      </c>
      <c r="AE64" s="250">
        <v>2500</v>
      </c>
      <c r="AF64" s="250">
        <v>2390</v>
      </c>
      <c r="AG64" s="274">
        <f t="shared" si="3"/>
        <v>26.200000000000003</v>
      </c>
      <c r="AH64" s="274"/>
      <c r="AI64" s="285"/>
      <c r="AJ64" s="30"/>
      <c r="AK64" s="30"/>
      <c r="AL64" s="30"/>
      <c r="AM64" s="45"/>
      <c r="AN64" s="42"/>
      <c r="AO64" s="42"/>
      <c r="AP64" s="42"/>
      <c r="AQ64" s="30"/>
    </row>
    <row r="65" spans="1:43" ht="12.75">
      <c r="A65" s="41"/>
      <c r="B65" s="44" t="s">
        <v>111</v>
      </c>
      <c r="C65" s="30"/>
      <c r="D65" s="30"/>
      <c r="E65" s="30"/>
      <c r="F65" s="30">
        <v>1</v>
      </c>
      <c r="G65" s="287">
        <v>90</v>
      </c>
      <c r="H65" s="287">
        <v>6.8</v>
      </c>
      <c r="I65" s="287">
        <v>36.1</v>
      </c>
      <c r="J65" s="287">
        <v>2.5</v>
      </c>
      <c r="K65" s="287">
        <v>12.1</v>
      </c>
      <c r="L65" s="287">
        <v>27.7</v>
      </c>
      <c r="M65" s="287">
        <v>18.9</v>
      </c>
      <c r="N65" s="287">
        <v>8.6</v>
      </c>
      <c r="O65" s="274">
        <f t="shared" si="2"/>
        <v>8.8</v>
      </c>
      <c r="P65" s="287">
        <v>10</v>
      </c>
      <c r="Q65" s="287">
        <v>0</v>
      </c>
      <c r="R65" s="315">
        <v>9</v>
      </c>
      <c r="S65" s="315">
        <v>1.94</v>
      </c>
      <c r="T65" s="315">
        <v>0.76</v>
      </c>
      <c r="U65" s="315">
        <v>1.62</v>
      </c>
      <c r="V65" s="315">
        <v>1.57</v>
      </c>
      <c r="W65" s="315">
        <v>0.43</v>
      </c>
      <c r="X65" s="315">
        <v>0.7</v>
      </c>
      <c r="Y65" s="315">
        <v>1</v>
      </c>
      <c r="Z65" s="315">
        <v>0.07</v>
      </c>
      <c r="AA65" s="315">
        <v>0.03</v>
      </c>
      <c r="AB65" s="315">
        <v>0.45</v>
      </c>
      <c r="AC65" s="315">
        <v>1.25</v>
      </c>
      <c r="AD65" s="274">
        <v>27.436</v>
      </c>
      <c r="AE65" s="250">
        <v>2710</v>
      </c>
      <c r="AF65" s="250">
        <v>2380</v>
      </c>
      <c r="AG65" s="274">
        <f t="shared" si="3"/>
        <v>10.299999999999999</v>
      </c>
      <c r="AH65" s="274"/>
      <c r="AI65" s="285"/>
      <c r="AJ65" s="30"/>
      <c r="AK65" s="30"/>
      <c r="AL65" s="30"/>
      <c r="AM65" s="45"/>
      <c r="AN65" s="42"/>
      <c r="AO65" s="42"/>
      <c r="AP65" s="42"/>
      <c r="AQ65" s="30"/>
    </row>
    <row r="66" spans="1:43" ht="12.75">
      <c r="A66" s="41"/>
      <c r="B66" s="44" t="s">
        <v>112</v>
      </c>
      <c r="C66" s="30"/>
      <c r="D66" s="30"/>
      <c r="E66" s="30"/>
      <c r="F66" s="30">
        <v>1</v>
      </c>
      <c r="G66" s="287">
        <v>90</v>
      </c>
      <c r="H66" s="287">
        <v>6.8</v>
      </c>
      <c r="I66" s="287">
        <v>43.2</v>
      </c>
      <c r="J66" s="287">
        <v>1.8</v>
      </c>
      <c r="K66" s="287">
        <v>7.7</v>
      </c>
      <c r="L66" s="287">
        <v>16.1</v>
      </c>
      <c r="M66" s="287">
        <v>10</v>
      </c>
      <c r="N66" s="287">
        <v>0.8</v>
      </c>
      <c r="O66" s="274">
        <f t="shared" si="2"/>
        <v>6.100000000000001</v>
      </c>
      <c r="P66" s="287">
        <v>8.5</v>
      </c>
      <c r="Q66" s="287">
        <v>0</v>
      </c>
      <c r="R66" s="315">
        <v>8</v>
      </c>
      <c r="S66" s="315">
        <v>2.72</v>
      </c>
      <c r="T66" s="315">
        <v>0.6</v>
      </c>
      <c r="U66" s="315">
        <v>1.25</v>
      </c>
      <c r="V66" s="315">
        <v>1.68</v>
      </c>
      <c r="W66" s="315">
        <v>0.59</v>
      </c>
      <c r="X66" s="315">
        <v>0.29</v>
      </c>
      <c r="Y66" s="315">
        <v>0.6</v>
      </c>
      <c r="Z66" s="315">
        <v>0.02</v>
      </c>
      <c r="AA66" s="315">
        <v>0.04</v>
      </c>
      <c r="AB66" s="315">
        <v>0.25</v>
      </c>
      <c r="AC66" s="315">
        <v>1.8</v>
      </c>
      <c r="AD66" s="274">
        <v>35.424</v>
      </c>
      <c r="AE66" s="250">
        <v>3190</v>
      </c>
      <c r="AF66" s="250">
        <v>2770</v>
      </c>
      <c r="AG66" s="274">
        <f t="shared" si="3"/>
        <v>9.2</v>
      </c>
      <c r="AH66" s="274"/>
      <c r="AI66" s="285"/>
      <c r="AJ66" s="30"/>
      <c r="AK66" s="30"/>
      <c r="AL66" s="30"/>
      <c r="AM66" s="45"/>
      <c r="AN66" s="42"/>
      <c r="AO66" s="42"/>
      <c r="AP66" s="42"/>
      <c r="AQ66" s="30"/>
    </row>
    <row r="67" spans="1:43" ht="12.75">
      <c r="A67" s="41"/>
      <c r="B67" s="339" t="s">
        <v>114</v>
      </c>
      <c r="C67" s="30"/>
      <c r="D67" s="30"/>
      <c r="E67" s="30"/>
      <c r="F67" s="30">
        <v>1</v>
      </c>
      <c r="G67" s="287">
        <v>90</v>
      </c>
      <c r="H67" s="287">
        <v>6.3</v>
      </c>
      <c r="I67" s="287">
        <v>45</v>
      </c>
      <c r="J67" s="287">
        <v>1.8</v>
      </c>
      <c r="K67" s="287">
        <v>6.3</v>
      </c>
      <c r="L67" s="287">
        <v>13.2</v>
      </c>
      <c r="M67" s="287">
        <v>8.2</v>
      </c>
      <c r="N67" s="287">
        <v>0.6</v>
      </c>
      <c r="O67" s="274">
        <f t="shared" si="2"/>
        <v>5</v>
      </c>
      <c r="P67" s="287">
        <v>6.9</v>
      </c>
      <c r="Q67" s="287">
        <v>0</v>
      </c>
      <c r="R67" s="315">
        <v>8</v>
      </c>
      <c r="S67" s="315">
        <v>2.84</v>
      </c>
      <c r="T67" s="315">
        <v>0.63</v>
      </c>
      <c r="U67" s="315">
        <v>1.31</v>
      </c>
      <c r="V67" s="315">
        <v>1.76</v>
      </c>
      <c r="W67" s="315">
        <v>0.6</v>
      </c>
      <c r="X67" s="315">
        <v>0.29</v>
      </c>
      <c r="Y67" s="315">
        <v>0.61</v>
      </c>
      <c r="Z67" s="315">
        <v>0.02</v>
      </c>
      <c r="AA67" s="315">
        <v>0.04</v>
      </c>
      <c r="AB67" s="315">
        <v>0.27</v>
      </c>
      <c r="AC67" s="315">
        <v>1.95</v>
      </c>
      <c r="AD67" s="274">
        <v>37.35</v>
      </c>
      <c r="AE67" s="250">
        <v>3300</v>
      </c>
      <c r="AF67" s="250">
        <v>2880</v>
      </c>
      <c r="AG67" s="274">
        <f t="shared" si="3"/>
        <v>7.6</v>
      </c>
      <c r="AH67" s="274"/>
      <c r="AI67" s="285"/>
      <c r="AJ67" s="30"/>
      <c r="AK67" s="30"/>
      <c r="AL67" s="30"/>
      <c r="AM67" s="45"/>
      <c r="AN67" s="42"/>
      <c r="AO67" s="42"/>
      <c r="AP67" s="42"/>
      <c r="AQ67" s="30"/>
    </row>
    <row r="68" spans="1:43" ht="12.75">
      <c r="A68" s="41"/>
      <c r="B68" s="44" t="s">
        <v>113</v>
      </c>
      <c r="C68" s="30"/>
      <c r="D68" s="30"/>
      <c r="E68" s="30"/>
      <c r="F68" s="30">
        <v>1</v>
      </c>
      <c r="G68" s="287">
        <v>90</v>
      </c>
      <c r="H68" s="287">
        <v>6.1</v>
      </c>
      <c r="I68" s="287">
        <v>46.8</v>
      </c>
      <c r="J68" s="287">
        <v>1.8</v>
      </c>
      <c r="K68" s="287">
        <v>5</v>
      </c>
      <c r="L68" s="287">
        <v>12.4</v>
      </c>
      <c r="M68" s="287">
        <v>6.5</v>
      </c>
      <c r="N68" s="287">
        <v>0.5</v>
      </c>
      <c r="O68" s="274">
        <f t="shared" si="2"/>
        <v>5.9</v>
      </c>
      <c r="P68" s="287">
        <v>6.6</v>
      </c>
      <c r="Q68" s="287">
        <v>0</v>
      </c>
      <c r="R68" s="315">
        <v>8</v>
      </c>
      <c r="S68" s="315">
        <v>2.95</v>
      </c>
      <c r="T68" s="315">
        <v>0.66</v>
      </c>
      <c r="U68" s="315">
        <v>1.36</v>
      </c>
      <c r="V68" s="315">
        <v>1.83</v>
      </c>
      <c r="W68" s="315">
        <v>0.63</v>
      </c>
      <c r="X68" s="315">
        <v>0.29</v>
      </c>
      <c r="Y68" s="315">
        <v>0.64</v>
      </c>
      <c r="Z68" s="315">
        <v>0.02</v>
      </c>
      <c r="AA68" s="315">
        <v>0.04</v>
      </c>
      <c r="AB68" s="315">
        <v>0.28</v>
      </c>
      <c r="AC68" s="315">
        <v>2.05</v>
      </c>
      <c r="AD68" s="274">
        <v>38.843999999999994</v>
      </c>
      <c r="AE68" s="250">
        <v>3510</v>
      </c>
      <c r="AF68" s="250">
        <v>3040</v>
      </c>
      <c r="AG68" s="274">
        <f t="shared" si="3"/>
        <v>6</v>
      </c>
      <c r="AH68" s="274"/>
      <c r="AI68" s="285"/>
      <c r="AJ68" s="30"/>
      <c r="AK68" s="30"/>
      <c r="AL68" s="30"/>
      <c r="AM68" s="45"/>
      <c r="AN68" s="42"/>
      <c r="AO68" s="42"/>
      <c r="AP68" s="42"/>
      <c r="AQ68" s="30"/>
    </row>
    <row r="69" spans="1:43" ht="12.75">
      <c r="A69" s="41"/>
      <c r="B69" s="338" t="s">
        <v>185</v>
      </c>
      <c r="C69" s="30"/>
      <c r="D69" s="30"/>
      <c r="E69" s="30"/>
      <c r="F69" s="30">
        <v>1</v>
      </c>
      <c r="G69" s="287">
        <v>90</v>
      </c>
      <c r="H69" s="287">
        <v>6.8</v>
      </c>
      <c r="I69" s="287">
        <v>27.9</v>
      </c>
      <c r="J69" s="287">
        <v>2.7</v>
      </c>
      <c r="K69" s="287">
        <v>25.2</v>
      </c>
      <c r="L69" s="287">
        <v>42.8</v>
      </c>
      <c r="M69" s="287">
        <v>30.2</v>
      </c>
      <c r="N69" s="287">
        <v>10.1</v>
      </c>
      <c r="O69" s="274">
        <f t="shared" si="2"/>
        <v>12.599999999999998</v>
      </c>
      <c r="P69" s="287">
        <v>7.2</v>
      </c>
      <c r="Q69" s="287">
        <v>0</v>
      </c>
      <c r="R69" s="315">
        <v>5</v>
      </c>
      <c r="S69" s="315">
        <v>1</v>
      </c>
      <c r="T69" s="315">
        <v>0.67</v>
      </c>
      <c r="U69" s="315">
        <v>1.2</v>
      </c>
      <c r="V69" s="315">
        <v>1.03</v>
      </c>
      <c r="W69" s="315">
        <v>0.36</v>
      </c>
      <c r="X69" s="315">
        <v>0.35</v>
      </c>
      <c r="Y69" s="315">
        <v>1</v>
      </c>
      <c r="Z69" s="315">
        <v>0.03</v>
      </c>
      <c r="AA69" s="315">
        <v>0.15</v>
      </c>
      <c r="AB69" s="315">
        <v>0.5</v>
      </c>
      <c r="AC69" s="315">
        <v>1.1</v>
      </c>
      <c r="AD69" s="274">
        <v>21.482999999999997</v>
      </c>
      <c r="AE69" s="250">
        <v>2240</v>
      </c>
      <c r="AF69" s="250">
        <v>2040</v>
      </c>
      <c r="AG69" s="274">
        <f t="shared" si="3"/>
        <v>20.1</v>
      </c>
      <c r="AH69" s="274"/>
      <c r="AI69" s="285"/>
      <c r="AJ69" s="30"/>
      <c r="AK69" s="30"/>
      <c r="AL69" s="30"/>
      <c r="AM69" s="45"/>
      <c r="AN69" s="42"/>
      <c r="AO69" s="42"/>
      <c r="AP69" s="42"/>
      <c r="AQ69" s="30"/>
    </row>
    <row r="70" spans="1:43" ht="12.75">
      <c r="A70" s="41"/>
      <c r="B70" s="44" t="s">
        <v>115</v>
      </c>
      <c r="C70" s="30"/>
      <c r="D70" s="30"/>
      <c r="E70" s="30"/>
      <c r="F70" s="30">
        <v>1</v>
      </c>
      <c r="G70" s="287">
        <v>90</v>
      </c>
      <c r="H70" s="287">
        <v>6.8</v>
      </c>
      <c r="I70" s="287">
        <v>30.6</v>
      </c>
      <c r="J70" s="287">
        <v>2.3</v>
      </c>
      <c r="K70" s="287">
        <v>22.5</v>
      </c>
      <c r="L70" s="287">
        <v>38.3</v>
      </c>
      <c r="M70" s="287">
        <v>27</v>
      </c>
      <c r="N70" s="287">
        <v>9</v>
      </c>
      <c r="O70" s="274">
        <f t="shared" si="2"/>
        <v>11.299999999999997</v>
      </c>
      <c r="P70" s="287">
        <v>6.5</v>
      </c>
      <c r="Q70" s="287">
        <v>0</v>
      </c>
      <c r="R70" s="315">
        <v>5</v>
      </c>
      <c r="S70" s="315">
        <v>1.12</v>
      </c>
      <c r="T70" s="315">
        <v>0.74</v>
      </c>
      <c r="U70" s="315">
        <v>1.31</v>
      </c>
      <c r="V70" s="315">
        <v>1.13</v>
      </c>
      <c r="W70" s="315">
        <v>0.4</v>
      </c>
      <c r="X70" s="315">
        <v>0.3</v>
      </c>
      <c r="Y70" s="315">
        <v>0.95</v>
      </c>
      <c r="Z70" s="315">
        <v>0.03</v>
      </c>
      <c r="AA70" s="315">
        <v>0.15</v>
      </c>
      <c r="AB70" s="315">
        <v>0.5</v>
      </c>
      <c r="AC70" s="315">
        <v>1.1</v>
      </c>
      <c r="AD70" s="274">
        <v>24.48</v>
      </c>
      <c r="AE70" s="250">
        <v>2450</v>
      </c>
      <c r="AF70" s="250">
        <v>2160</v>
      </c>
      <c r="AG70" s="274">
        <f t="shared" si="3"/>
        <v>18</v>
      </c>
      <c r="AH70" s="274"/>
      <c r="AI70" s="285"/>
      <c r="AJ70" s="30"/>
      <c r="AK70" s="30"/>
      <c r="AL70" s="30"/>
      <c r="AM70" s="45"/>
      <c r="AN70" s="42"/>
      <c r="AO70" s="42"/>
      <c r="AP70" s="42"/>
      <c r="AQ70" s="30"/>
    </row>
    <row r="71" spans="1:43" ht="12.75">
      <c r="A71" s="41"/>
      <c r="B71" s="44" t="s">
        <v>116</v>
      </c>
      <c r="C71" s="30"/>
      <c r="D71" s="30"/>
      <c r="E71" s="30"/>
      <c r="F71" s="30">
        <v>1</v>
      </c>
      <c r="G71" s="287">
        <v>90</v>
      </c>
      <c r="H71" s="287">
        <v>6.8</v>
      </c>
      <c r="I71" s="287">
        <v>34.2</v>
      </c>
      <c r="J71" s="287">
        <v>1.9</v>
      </c>
      <c r="K71" s="287">
        <v>18</v>
      </c>
      <c r="L71" s="287">
        <v>30.6</v>
      </c>
      <c r="M71" s="287">
        <v>21.6</v>
      </c>
      <c r="N71" s="287">
        <v>7.2</v>
      </c>
      <c r="O71" s="274">
        <f t="shared" si="2"/>
        <v>9</v>
      </c>
      <c r="P71" s="287">
        <v>5.2</v>
      </c>
      <c r="Q71" s="287">
        <v>0</v>
      </c>
      <c r="R71" s="315">
        <v>5</v>
      </c>
      <c r="S71" s="315">
        <v>1.25</v>
      </c>
      <c r="T71" s="315">
        <v>0.82</v>
      </c>
      <c r="U71" s="315">
        <v>1.47</v>
      </c>
      <c r="V71" s="315">
        <v>1.27</v>
      </c>
      <c r="W71" s="315">
        <v>0.44</v>
      </c>
      <c r="X71" s="315">
        <v>0.25</v>
      </c>
      <c r="Y71" s="315">
        <v>0.9</v>
      </c>
      <c r="Z71" s="315">
        <v>0.03</v>
      </c>
      <c r="AA71" s="315">
        <v>0.16</v>
      </c>
      <c r="AB71" s="315">
        <v>0.5</v>
      </c>
      <c r="AC71" s="315">
        <v>1.1</v>
      </c>
      <c r="AD71" s="274">
        <v>28.386000000000003</v>
      </c>
      <c r="AE71" s="250">
        <v>2650</v>
      </c>
      <c r="AF71" s="250">
        <v>2310</v>
      </c>
      <c r="AG71" s="274">
        <f t="shared" si="3"/>
        <v>14.400000000000002</v>
      </c>
      <c r="AH71" s="274"/>
      <c r="AI71" s="285"/>
      <c r="AJ71" s="30"/>
      <c r="AK71" s="30"/>
      <c r="AL71" s="30"/>
      <c r="AM71" s="45"/>
      <c r="AN71" s="42"/>
      <c r="AO71" s="42"/>
      <c r="AP71" s="42"/>
      <c r="AQ71" s="30"/>
    </row>
    <row r="72" spans="1:43" ht="12.75">
      <c r="A72" s="41"/>
      <c r="B72" s="44"/>
      <c r="C72" s="30"/>
      <c r="D72" s="30"/>
      <c r="E72" s="30"/>
      <c r="F72" s="30"/>
      <c r="G72" s="30"/>
      <c r="H72" s="30"/>
      <c r="I72" s="30"/>
      <c r="J72" s="30"/>
      <c r="K72" s="30"/>
      <c r="L72" s="30"/>
      <c r="M72" s="30"/>
      <c r="N72" s="30"/>
      <c r="O72" s="274"/>
      <c r="P72" s="30"/>
      <c r="Q72" s="30"/>
      <c r="R72" s="315"/>
      <c r="S72" s="315"/>
      <c r="T72" s="315"/>
      <c r="U72" s="315"/>
      <c r="V72" s="315"/>
      <c r="W72" s="315"/>
      <c r="X72" s="315"/>
      <c r="Y72" s="315"/>
      <c r="Z72" s="315"/>
      <c r="AA72" s="315"/>
      <c r="AB72" s="315"/>
      <c r="AC72" s="315"/>
      <c r="AD72" s="274"/>
      <c r="AE72" s="250"/>
      <c r="AF72" s="250"/>
      <c r="AG72" s="274"/>
      <c r="AH72" s="274"/>
      <c r="AI72" s="285"/>
      <c r="AJ72" s="30"/>
      <c r="AK72" s="30"/>
      <c r="AL72" s="30"/>
      <c r="AM72" s="45"/>
      <c r="AN72" s="42"/>
      <c r="AO72" s="42"/>
      <c r="AP72" s="42"/>
      <c r="AQ72" s="30"/>
    </row>
    <row r="73" spans="1:43" ht="12.75">
      <c r="A73" s="41"/>
      <c r="B73" s="44"/>
      <c r="C73" s="30"/>
      <c r="D73" s="30"/>
      <c r="E73" s="30"/>
      <c r="F73" s="30"/>
      <c r="G73" s="30"/>
      <c r="H73" s="30"/>
      <c r="I73" s="30"/>
      <c r="J73" s="30"/>
      <c r="K73" s="30"/>
      <c r="L73" s="30"/>
      <c r="M73" s="30"/>
      <c r="N73" s="30"/>
      <c r="O73" s="274"/>
      <c r="P73" s="30"/>
      <c r="Q73" s="30"/>
      <c r="R73" s="315"/>
      <c r="S73" s="315"/>
      <c r="T73" s="315"/>
      <c r="U73" s="315"/>
      <c r="V73" s="315"/>
      <c r="W73" s="315"/>
      <c r="X73" s="315"/>
      <c r="Y73" s="315"/>
      <c r="Z73" s="315"/>
      <c r="AA73" s="315"/>
      <c r="AB73" s="315"/>
      <c r="AC73" s="315"/>
      <c r="AD73" s="274"/>
      <c r="AE73" s="250"/>
      <c r="AF73" s="250"/>
      <c r="AG73" s="274"/>
      <c r="AH73" s="274"/>
      <c r="AI73" s="285"/>
      <c r="AJ73" s="30"/>
      <c r="AK73" s="30"/>
      <c r="AL73" s="30"/>
      <c r="AM73" s="45"/>
      <c r="AN73" s="42"/>
      <c r="AO73" s="42"/>
      <c r="AP73" s="42"/>
      <c r="AQ73" s="30"/>
    </row>
    <row r="74" spans="1:43" ht="12.75">
      <c r="A74" s="41"/>
      <c r="B74" s="44" t="s">
        <v>117</v>
      </c>
      <c r="C74" s="30"/>
      <c r="D74" s="30"/>
      <c r="E74" s="30"/>
      <c r="F74" s="30">
        <v>1</v>
      </c>
      <c r="G74" s="30">
        <v>99.5</v>
      </c>
      <c r="H74" s="30">
        <v>0</v>
      </c>
      <c r="I74" s="30">
        <v>0</v>
      </c>
      <c r="J74" s="30">
        <v>99</v>
      </c>
      <c r="K74" s="30">
        <v>0</v>
      </c>
      <c r="L74" s="30">
        <v>0</v>
      </c>
      <c r="M74" s="30">
        <v>0</v>
      </c>
      <c r="N74" s="30">
        <v>0</v>
      </c>
      <c r="O74" s="274">
        <f t="shared" si="2"/>
        <v>0</v>
      </c>
      <c r="P74" s="30">
        <v>0</v>
      </c>
      <c r="Q74" s="30">
        <v>0</v>
      </c>
      <c r="R74" s="315">
        <v>0</v>
      </c>
      <c r="S74" s="315">
        <v>0</v>
      </c>
      <c r="T74" s="315">
        <v>0</v>
      </c>
      <c r="U74" s="315">
        <v>0</v>
      </c>
      <c r="V74" s="315">
        <v>0</v>
      </c>
      <c r="W74" s="315">
        <v>0</v>
      </c>
      <c r="X74" s="315">
        <v>0</v>
      </c>
      <c r="Y74" s="315">
        <v>0</v>
      </c>
      <c r="Z74" s="315">
        <v>0</v>
      </c>
      <c r="AA74" s="315">
        <v>0</v>
      </c>
      <c r="AB74" s="315">
        <v>0</v>
      </c>
      <c r="AC74" s="315">
        <v>0</v>
      </c>
      <c r="AD74" s="274">
        <v>0</v>
      </c>
      <c r="AE74" s="250">
        <v>8000</v>
      </c>
      <c r="AF74" s="250">
        <v>8000</v>
      </c>
      <c r="AG74" s="274">
        <f t="shared" si="3"/>
        <v>0</v>
      </c>
      <c r="AH74" s="274"/>
      <c r="AI74" s="285"/>
      <c r="AJ74" s="30"/>
      <c r="AK74" s="30"/>
      <c r="AL74" s="30"/>
      <c r="AM74" s="45"/>
      <c r="AN74" s="42"/>
      <c r="AO74" s="42"/>
      <c r="AP74" s="42"/>
      <c r="AQ74" s="30"/>
    </row>
    <row r="75" spans="1:43" ht="12.75">
      <c r="A75" s="41"/>
      <c r="B75" s="44" t="s">
        <v>118</v>
      </c>
      <c r="C75" s="30"/>
      <c r="D75" s="30"/>
      <c r="E75" s="30"/>
      <c r="F75" s="30">
        <v>1</v>
      </c>
      <c r="G75" s="30">
        <v>99.5</v>
      </c>
      <c r="H75" s="30">
        <v>0</v>
      </c>
      <c r="I75" s="30">
        <v>0</v>
      </c>
      <c r="J75" s="30">
        <v>99</v>
      </c>
      <c r="K75" s="30">
        <v>0</v>
      </c>
      <c r="L75" s="30">
        <v>0</v>
      </c>
      <c r="M75" s="30">
        <v>0</v>
      </c>
      <c r="N75" s="30">
        <v>0</v>
      </c>
      <c r="O75" s="274">
        <f t="shared" si="2"/>
        <v>0</v>
      </c>
      <c r="P75" s="30">
        <v>0</v>
      </c>
      <c r="Q75" s="30">
        <v>0</v>
      </c>
      <c r="R75" s="315">
        <v>0</v>
      </c>
      <c r="S75" s="315">
        <v>0</v>
      </c>
      <c r="T75" s="315">
        <v>0</v>
      </c>
      <c r="U75" s="315">
        <v>0</v>
      </c>
      <c r="V75" s="315">
        <v>0</v>
      </c>
      <c r="W75" s="315">
        <v>0</v>
      </c>
      <c r="X75" s="315">
        <v>0</v>
      </c>
      <c r="Y75" s="315">
        <v>0</v>
      </c>
      <c r="Z75" s="315">
        <v>0</v>
      </c>
      <c r="AA75" s="315">
        <v>0</v>
      </c>
      <c r="AB75" s="315">
        <v>0</v>
      </c>
      <c r="AC75" s="315">
        <v>0</v>
      </c>
      <c r="AD75" s="274">
        <v>0</v>
      </c>
      <c r="AE75" s="250">
        <v>7500</v>
      </c>
      <c r="AF75" s="250">
        <v>7500</v>
      </c>
      <c r="AG75" s="274">
        <f t="shared" si="3"/>
        <v>0</v>
      </c>
      <c r="AH75" s="274"/>
      <c r="AI75" s="285"/>
      <c r="AJ75" s="30"/>
      <c r="AK75" s="30"/>
      <c r="AL75" s="30"/>
      <c r="AM75" s="45"/>
      <c r="AN75" s="42"/>
      <c r="AO75" s="42"/>
      <c r="AP75" s="42"/>
      <c r="AQ75" s="30"/>
    </row>
    <row r="76" spans="1:43" ht="12.75">
      <c r="A76" s="41"/>
      <c r="B76" s="44" t="s">
        <v>119</v>
      </c>
      <c r="C76" s="30"/>
      <c r="D76" s="30"/>
      <c r="E76" s="30"/>
      <c r="F76" s="30">
        <v>1</v>
      </c>
      <c r="G76" s="30">
        <v>99.5</v>
      </c>
      <c r="H76" s="30">
        <v>0</v>
      </c>
      <c r="I76" s="30">
        <v>0</v>
      </c>
      <c r="J76" s="30">
        <v>99</v>
      </c>
      <c r="K76" s="30">
        <v>0</v>
      </c>
      <c r="L76" s="30">
        <v>0</v>
      </c>
      <c r="M76" s="30">
        <v>0</v>
      </c>
      <c r="N76" s="30">
        <v>0</v>
      </c>
      <c r="O76" s="274">
        <f t="shared" si="2"/>
        <v>0</v>
      </c>
      <c r="P76" s="30">
        <v>0</v>
      </c>
      <c r="Q76" s="30">
        <v>0</v>
      </c>
      <c r="R76" s="315">
        <v>0</v>
      </c>
      <c r="S76" s="315">
        <v>0</v>
      </c>
      <c r="T76" s="315">
        <v>0</v>
      </c>
      <c r="U76" s="315">
        <v>0</v>
      </c>
      <c r="V76" s="315">
        <v>0</v>
      </c>
      <c r="W76" s="315">
        <v>0</v>
      </c>
      <c r="X76" s="315">
        <v>0</v>
      </c>
      <c r="Y76" s="315">
        <v>0</v>
      </c>
      <c r="Z76" s="315">
        <v>0</v>
      </c>
      <c r="AA76" s="315">
        <v>0</v>
      </c>
      <c r="AB76" s="315">
        <v>0</v>
      </c>
      <c r="AC76" s="315">
        <v>0</v>
      </c>
      <c r="AD76" s="274">
        <v>0</v>
      </c>
      <c r="AE76" s="250">
        <v>8400</v>
      </c>
      <c r="AF76" s="250">
        <v>8400</v>
      </c>
      <c r="AG76" s="274">
        <f t="shared" si="3"/>
        <v>0</v>
      </c>
      <c r="AH76" s="274"/>
      <c r="AI76" s="285"/>
      <c r="AJ76" s="30"/>
      <c r="AK76" s="30"/>
      <c r="AL76" s="30"/>
      <c r="AM76" s="45"/>
      <c r="AN76" s="42"/>
      <c r="AO76" s="42"/>
      <c r="AP76" s="42"/>
      <c r="AQ76" s="30"/>
    </row>
    <row r="77" spans="1:43" ht="12.75">
      <c r="A77" s="41"/>
      <c r="B77" s="44" t="s">
        <v>120</v>
      </c>
      <c r="C77" s="30"/>
      <c r="D77" s="30"/>
      <c r="E77" s="30"/>
      <c r="F77" s="30">
        <v>1</v>
      </c>
      <c r="G77" s="30">
        <v>99.5</v>
      </c>
      <c r="H77" s="30">
        <v>0</v>
      </c>
      <c r="I77" s="30">
        <v>0</v>
      </c>
      <c r="J77" s="30">
        <v>99</v>
      </c>
      <c r="K77" s="30">
        <v>0</v>
      </c>
      <c r="L77" s="30">
        <v>0</v>
      </c>
      <c r="M77" s="30">
        <v>0</v>
      </c>
      <c r="N77" s="30">
        <v>0</v>
      </c>
      <c r="O77" s="274">
        <f t="shared" si="2"/>
        <v>0</v>
      </c>
      <c r="P77" s="30">
        <v>0</v>
      </c>
      <c r="Q77" s="30">
        <v>0</v>
      </c>
      <c r="R77" s="315">
        <v>0</v>
      </c>
      <c r="S77" s="315">
        <v>0</v>
      </c>
      <c r="T77" s="315">
        <v>0</v>
      </c>
      <c r="U77" s="315">
        <v>0</v>
      </c>
      <c r="V77" s="315">
        <v>0</v>
      </c>
      <c r="W77" s="315">
        <v>0</v>
      </c>
      <c r="X77" s="315">
        <v>0</v>
      </c>
      <c r="Y77" s="315">
        <v>0</v>
      </c>
      <c r="Z77" s="315">
        <v>0</v>
      </c>
      <c r="AA77" s="315">
        <v>0</v>
      </c>
      <c r="AB77" s="315">
        <v>0</v>
      </c>
      <c r="AC77" s="315">
        <v>0</v>
      </c>
      <c r="AD77" s="274">
        <v>0</v>
      </c>
      <c r="AE77" s="250">
        <v>8500</v>
      </c>
      <c r="AF77" s="250">
        <v>8500</v>
      </c>
      <c r="AG77" s="274">
        <f t="shared" si="3"/>
        <v>0</v>
      </c>
      <c r="AH77" s="274"/>
      <c r="AI77" s="285"/>
      <c r="AJ77" s="30"/>
      <c r="AK77" s="30"/>
      <c r="AL77" s="30"/>
      <c r="AM77" s="45"/>
      <c r="AN77" s="42"/>
      <c r="AO77" s="42"/>
      <c r="AP77" s="42"/>
      <c r="AQ77" s="30"/>
    </row>
    <row r="78" spans="1:43" ht="12.75">
      <c r="A78" s="41"/>
      <c r="B78" s="44" t="s">
        <v>121</v>
      </c>
      <c r="C78" s="30"/>
      <c r="D78" s="30"/>
      <c r="E78" s="30"/>
      <c r="F78" s="30">
        <v>1</v>
      </c>
      <c r="G78" s="30">
        <v>99.5</v>
      </c>
      <c r="H78" s="30">
        <v>0</v>
      </c>
      <c r="I78" s="30">
        <v>0</v>
      </c>
      <c r="J78" s="30">
        <v>99</v>
      </c>
      <c r="K78" s="30">
        <v>0</v>
      </c>
      <c r="L78" s="30">
        <v>0</v>
      </c>
      <c r="M78" s="30">
        <v>0</v>
      </c>
      <c r="N78" s="30">
        <v>0</v>
      </c>
      <c r="O78" s="274">
        <f t="shared" si="2"/>
        <v>0</v>
      </c>
      <c r="P78" s="30">
        <v>0</v>
      </c>
      <c r="Q78" s="30">
        <v>0</v>
      </c>
      <c r="R78" s="315">
        <v>0</v>
      </c>
      <c r="S78" s="315">
        <v>0</v>
      </c>
      <c r="T78" s="315">
        <v>0</v>
      </c>
      <c r="U78" s="315">
        <v>0</v>
      </c>
      <c r="V78" s="315">
        <v>0</v>
      </c>
      <c r="W78" s="315">
        <v>0</v>
      </c>
      <c r="X78" s="315">
        <v>0</v>
      </c>
      <c r="Y78" s="315">
        <v>0</v>
      </c>
      <c r="Z78" s="315">
        <v>0</v>
      </c>
      <c r="AA78" s="315">
        <v>0</v>
      </c>
      <c r="AB78" s="315">
        <v>0</v>
      </c>
      <c r="AC78" s="315">
        <v>0</v>
      </c>
      <c r="AD78" s="274">
        <v>0</v>
      </c>
      <c r="AE78" s="250">
        <v>8500</v>
      </c>
      <c r="AF78" s="250">
        <v>8500</v>
      </c>
      <c r="AG78" s="274">
        <f t="shared" si="3"/>
        <v>0</v>
      </c>
      <c r="AH78" s="274"/>
      <c r="AI78" s="285"/>
      <c r="AJ78" s="30"/>
      <c r="AK78" s="30"/>
      <c r="AL78" s="30"/>
      <c r="AM78" s="45"/>
      <c r="AN78" s="42"/>
      <c r="AO78" s="42"/>
      <c r="AP78" s="42"/>
      <c r="AQ78" s="30"/>
    </row>
    <row r="79" spans="1:43" ht="12.75">
      <c r="A79" s="41"/>
      <c r="B79" s="44"/>
      <c r="C79" s="30"/>
      <c r="D79" s="30"/>
      <c r="E79" s="30"/>
      <c r="F79" s="30"/>
      <c r="G79" s="30"/>
      <c r="H79" s="30"/>
      <c r="I79" s="30"/>
      <c r="J79" s="30"/>
      <c r="K79" s="30"/>
      <c r="L79" s="30"/>
      <c r="M79" s="30"/>
      <c r="N79" s="30"/>
      <c r="O79" s="274"/>
      <c r="P79" s="30"/>
      <c r="Q79" s="30"/>
      <c r="R79" s="315"/>
      <c r="S79" s="315"/>
      <c r="T79" s="315"/>
      <c r="U79" s="315"/>
      <c r="V79" s="315"/>
      <c r="W79" s="315"/>
      <c r="X79" s="315"/>
      <c r="Y79" s="315"/>
      <c r="Z79" s="315"/>
      <c r="AA79" s="315"/>
      <c r="AB79" s="315"/>
      <c r="AC79" s="315"/>
      <c r="AD79" s="274"/>
      <c r="AE79" s="250"/>
      <c r="AF79" s="250"/>
      <c r="AG79" s="274"/>
      <c r="AH79" s="274"/>
      <c r="AI79" s="285"/>
      <c r="AJ79" s="30"/>
      <c r="AK79" s="30"/>
      <c r="AL79" s="30"/>
      <c r="AM79" s="45"/>
      <c r="AN79" s="42"/>
      <c r="AO79" s="42"/>
      <c r="AP79" s="42"/>
      <c r="AQ79" s="30"/>
    </row>
    <row r="80" spans="1:43" ht="12.75">
      <c r="A80" s="41"/>
      <c r="B80" s="44"/>
      <c r="C80" s="30"/>
      <c r="D80" s="30"/>
      <c r="E80" s="30"/>
      <c r="F80" s="30"/>
      <c r="G80" s="287"/>
      <c r="H80" s="30"/>
      <c r="I80" s="30"/>
      <c r="J80" s="30"/>
      <c r="K80" s="30"/>
      <c r="L80" s="30"/>
      <c r="M80" s="30"/>
      <c r="N80" s="30"/>
      <c r="O80" s="274"/>
      <c r="P80" s="30"/>
      <c r="Q80" s="30"/>
      <c r="R80" s="315"/>
      <c r="S80" s="315"/>
      <c r="T80" s="315"/>
      <c r="U80" s="315"/>
      <c r="V80" s="315"/>
      <c r="W80" s="315"/>
      <c r="X80" s="315"/>
      <c r="Y80" s="315"/>
      <c r="Z80" s="315"/>
      <c r="AA80" s="315"/>
      <c r="AB80" s="315"/>
      <c r="AC80" s="315"/>
      <c r="AD80" s="274"/>
      <c r="AE80" s="250"/>
      <c r="AF80" s="250"/>
      <c r="AG80" s="274"/>
      <c r="AH80" s="274"/>
      <c r="AI80" s="285"/>
      <c r="AJ80" s="30"/>
      <c r="AK80" s="30"/>
      <c r="AL80" s="30"/>
      <c r="AM80" s="45"/>
      <c r="AN80" s="42"/>
      <c r="AO80" s="42"/>
      <c r="AP80" s="42"/>
      <c r="AQ80" s="30"/>
    </row>
    <row r="81" spans="1:43" ht="12.75">
      <c r="A81" s="41"/>
      <c r="B81" s="44" t="s">
        <v>122</v>
      </c>
      <c r="C81" s="30"/>
      <c r="D81" s="30"/>
      <c r="E81" s="30"/>
      <c r="F81" s="30">
        <v>1</v>
      </c>
      <c r="G81" s="287">
        <v>90</v>
      </c>
      <c r="H81" s="287">
        <v>9</v>
      </c>
      <c r="I81" s="287">
        <v>12.6</v>
      </c>
      <c r="J81" s="287">
        <v>2.3</v>
      </c>
      <c r="K81" s="287">
        <v>29.7</v>
      </c>
      <c r="L81" s="287">
        <v>47.5</v>
      </c>
      <c r="M81" s="287">
        <v>37.1</v>
      </c>
      <c r="N81" s="287">
        <v>8.3</v>
      </c>
      <c r="O81" s="274">
        <f t="shared" si="2"/>
        <v>10.399999999999999</v>
      </c>
      <c r="P81" s="287">
        <v>7.7</v>
      </c>
      <c r="Q81" s="287">
        <v>0</v>
      </c>
      <c r="R81" s="315">
        <v>3</v>
      </c>
      <c r="S81" s="315">
        <v>0.54</v>
      </c>
      <c r="T81" s="315">
        <v>0.19</v>
      </c>
      <c r="U81" s="315">
        <v>0.34</v>
      </c>
      <c r="V81" s="315">
        <v>0.52</v>
      </c>
      <c r="W81" s="315">
        <v>0.21</v>
      </c>
      <c r="X81" s="315">
        <v>1.4</v>
      </c>
      <c r="Y81" s="315">
        <v>0.26</v>
      </c>
      <c r="Z81" s="315">
        <v>0.06</v>
      </c>
      <c r="AA81" s="315">
        <v>0.35</v>
      </c>
      <c r="AB81" s="315">
        <v>0.2</v>
      </c>
      <c r="AC81" s="315">
        <v>1.9</v>
      </c>
      <c r="AD81" s="274">
        <v>7.056</v>
      </c>
      <c r="AE81" s="250">
        <v>1610</v>
      </c>
      <c r="AF81" s="250">
        <v>1520</v>
      </c>
      <c r="AG81" s="274">
        <f t="shared" si="3"/>
        <v>28.8</v>
      </c>
      <c r="AH81" s="274"/>
      <c r="AI81" s="285"/>
      <c r="AJ81" s="30"/>
      <c r="AK81" s="30"/>
      <c r="AL81" s="30"/>
      <c r="AM81" s="45"/>
      <c r="AN81" s="42"/>
      <c r="AO81" s="42"/>
      <c r="AP81" s="42"/>
      <c r="AQ81" s="30"/>
    </row>
    <row r="82" spans="1:43" ht="12.75">
      <c r="A82" s="41"/>
      <c r="B82" s="339" t="s">
        <v>123</v>
      </c>
      <c r="C82" s="30"/>
      <c r="D82" s="30"/>
      <c r="E82" s="30"/>
      <c r="F82" s="30">
        <v>1</v>
      </c>
      <c r="G82" s="287">
        <v>90</v>
      </c>
      <c r="H82" s="287">
        <v>9.9</v>
      </c>
      <c r="I82" s="287">
        <v>15.3</v>
      </c>
      <c r="J82" s="287">
        <v>3.2</v>
      </c>
      <c r="K82" s="287">
        <v>26.1</v>
      </c>
      <c r="L82" s="287">
        <v>41.8</v>
      </c>
      <c r="M82" s="287">
        <v>32.6</v>
      </c>
      <c r="N82" s="287">
        <v>7.3</v>
      </c>
      <c r="O82" s="274">
        <f t="shared" si="2"/>
        <v>9.199999999999996</v>
      </c>
      <c r="P82" s="287">
        <v>6.8</v>
      </c>
      <c r="Q82" s="287">
        <v>0</v>
      </c>
      <c r="R82" s="315">
        <v>3</v>
      </c>
      <c r="S82" s="315">
        <v>0.66</v>
      </c>
      <c r="T82" s="315">
        <v>0.23</v>
      </c>
      <c r="U82" s="315">
        <v>0.41</v>
      </c>
      <c r="V82" s="315">
        <v>0.63</v>
      </c>
      <c r="W82" s="315">
        <v>0.25</v>
      </c>
      <c r="X82" s="315">
        <v>1.5</v>
      </c>
      <c r="Y82" s="315">
        <v>0.26</v>
      </c>
      <c r="Z82" s="315">
        <v>0.07</v>
      </c>
      <c r="AA82" s="315">
        <v>0.48</v>
      </c>
      <c r="AB82" s="315">
        <v>0.27</v>
      </c>
      <c r="AC82" s="315">
        <v>2.1</v>
      </c>
      <c r="AD82" s="274">
        <v>8.874</v>
      </c>
      <c r="AE82" s="250">
        <v>1770</v>
      </c>
      <c r="AF82" s="250">
        <v>1660</v>
      </c>
      <c r="AG82" s="274">
        <f t="shared" si="3"/>
        <v>25.3</v>
      </c>
      <c r="AH82" s="274"/>
      <c r="AI82" s="285"/>
      <c r="AJ82" s="30"/>
      <c r="AK82" s="30"/>
      <c r="AL82" s="30"/>
      <c r="AM82" s="45"/>
      <c r="AN82" s="42"/>
      <c r="AO82" s="42"/>
      <c r="AP82" s="42"/>
      <c r="AQ82" s="30"/>
    </row>
    <row r="83" spans="1:43" ht="12.75">
      <c r="A83" s="41"/>
      <c r="B83" s="44" t="s">
        <v>124</v>
      </c>
      <c r="C83" s="30"/>
      <c r="D83" s="30"/>
      <c r="E83" s="30"/>
      <c r="F83" s="30">
        <v>1</v>
      </c>
      <c r="G83" s="287">
        <v>90</v>
      </c>
      <c r="H83" s="287">
        <v>9.9</v>
      </c>
      <c r="I83" s="287">
        <v>18</v>
      </c>
      <c r="J83" s="287">
        <v>3.6</v>
      </c>
      <c r="K83" s="287">
        <v>21.6</v>
      </c>
      <c r="L83" s="287">
        <v>34.6</v>
      </c>
      <c r="M83" s="287">
        <v>27</v>
      </c>
      <c r="N83" s="287">
        <v>6</v>
      </c>
      <c r="O83" s="274">
        <f t="shared" si="2"/>
        <v>7.600000000000001</v>
      </c>
      <c r="P83" s="287">
        <v>5.6</v>
      </c>
      <c r="Q83" s="287">
        <v>0</v>
      </c>
      <c r="R83" s="315">
        <v>3</v>
      </c>
      <c r="S83" s="315">
        <v>0.77</v>
      </c>
      <c r="T83" s="315">
        <v>0.27</v>
      </c>
      <c r="U83" s="315">
        <v>0.49</v>
      </c>
      <c r="V83" s="315">
        <v>0.74</v>
      </c>
      <c r="W83" s="315">
        <v>0.3</v>
      </c>
      <c r="X83" s="315">
        <v>1.6</v>
      </c>
      <c r="Y83" s="315">
        <v>0.27</v>
      </c>
      <c r="Z83" s="315">
        <v>0.08</v>
      </c>
      <c r="AA83" s="315">
        <v>0.49</v>
      </c>
      <c r="AB83" s="315">
        <v>0.3</v>
      </c>
      <c r="AC83" s="315">
        <v>2.5</v>
      </c>
      <c r="AD83" s="274">
        <v>11.16</v>
      </c>
      <c r="AE83" s="250">
        <v>1980</v>
      </c>
      <c r="AF83" s="250">
        <v>1840</v>
      </c>
      <c r="AG83" s="274">
        <f t="shared" si="3"/>
        <v>21</v>
      </c>
      <c r="AH83" s="274"/>
      <c r="AI83" s="285"/>
      <c r="AJ83" s="30"/>
      <c r="AK83" s="30"/>
      <c r="AL83" s="30"/>
      <c r="AM83" s="45"/>
      <c r="AN83" s="42"/>
      <c r="AO83" s="42"/>
      <c r="AP83" s="42"/>
      <c r="AQ83" s="30"/>
    </row>
    <row r="84" spans="1:43" ht="12.75">
      <c r="A84" s="41"/>
      <c r="B84" s="44" t="s">
        <v>125</v>
      </c>
      <c r="C84" s="30"/>
      <c r="D84" s="30"/>
      <c r="E84" s="30"/>
      <c r="F84" s="30">
        <v>1</v>
      </c>
      <c r="G84" s="287">
        <v>90</v>
      </c>
      <c r="H84" s="287">
        <v>7.2</v>
      </c>
      <c r="I84" s="287">
        <v>9</v>
      </c>
      <c r="J84" s="287">
        <v>1</v>
      </c>
      <c r="K84" s="287">
        <v>18</v>
      </c>
      <c r="L84" s="287">
        <v>42.8</v>
      </c>
      <c r="M84" s="287">
        <v>21.2</v>
      </c>
      <c r="N84" s="287">
        <v>1.8</v>
      </c>
      <c r="O84" s="274">
        <f t="shared" si="2"/>
        <v>21.599999999999998</v>
      </c>
      <c r="P84" s="287">
        <v>25</v>
      </c>
      <c r="Q84" s="287">
        <v>0</v>
      </c>
      <c r="R84" s="315">
        <v>6</v>
      </c>
      <c r="S84" s="315">
        <v>0.53</v>
      </c>
      <c r="T84" s="315">
        <v>0.19</v>
      </c>
      <c r="U84" s="315">
        <v>0.31</v>
      </c>
      <c r="V84" s="315">
        <v>0.44</v>
      </c>
      <c r="W84" s="315">
        <v>0.09</v>
      </c>
      <c r="X84" s="315">
        <v>0.76</v>
      </c>
      <c r="Y84" s="315">
        <v>0.1</v>
      </c>
      <c r="Z84" s="315">
        <v>0.2</v>
      </c>
      <c r="AA84" s="315">
        <v>0.1</v>
      </c>
      <c r="AB84" s="315">
        <v>0.23</v>
      </c>
      <c r="AC84" s="315">
        <v>0.49</v>
      </c>
      <c r="AD84" s="274">
        <v>4.5</v>
      </c>
      <c r="AE84" s="250">
        <v>2480</v>
      </c>
      <c r="AF84" s="250">
        <v>2420</v>
      </c>
      <c r="AG84" s="274">
        <f t="shared" si="3"/>
        <v>19.4</v>
      </c>
      <c r="AH84" s="274"/>
      <c r="AI84" s="285"/>
      <c r="AJ84" s="30"/>
      <c r="AK84" s="30"/>
      <c r="AL84" s="30"/>
      <c r="AM84" s="45"/>
      <c r="AN84" s="42"/>
      <c r="AO84" s="42"/>
      <c r="AP84" s="42"/>
      <c r="AQ84" s="30"/>
    </row>
    <row r="85" spans="1:43" ht="12.75">
      <c r="A85" s="41"/>
      <c r="B85" s="44" t="s">
        <v>126</v>
      </c>
      <c r="C85" s="30"/>
      <c r="D85" s="30"/>
      <c r="E85" s="30"/>
      <c r="F85" s="30">
        <v>1</v>
      </c>
      <c r="G85" s="287">
        <v>90</v>
      </c>
      <c r="H85" s="287">
        <v>8</v>
      </c>
      <c r="I85" s="287">
        <v>16.4</v>
      </c>
      <c r="J85" s="287">
        <v>5</v>
      </c>
      <c r="K85" s="287">
        <v>18.3</v>
      </c>
      <c r="L85" s="287">
        <v>39</v>
      </c>
      <c r="M85" s="287">
        <v>30</v>
      </c>
      <c r="N85" s="287">
        <v>14</v>
      </c>
      <c r="O85" s="274">
        <f t="shared" si="2"/>
        <v>9</v>
      </c>
      <c r="P85" s="287">
        <v>3</v>
      </c>
      <c r="Q85" s="287">
        <v>0</v>
      </c>
      <c r="R85" s="315"/>
      <c r="S85" s="315">
        <v>0.75</v>
      </c>
      <c r="T85" s="315">
        <v>0.15</v>
      </c>
      <c r="U85" s="315">
        <v>0.35</v>
      </c>
      <c r="V85" s="315">
        <v>0.6</v>
      </c>
      <c r="W85" s="315">
        <v>0.1</v>
      </c>
      <c r="X85" s="315">
        <v>0.3</v>
      </c>
      <c r="Y85" s="315">
        <v>0.35</v>
      </c>
      <c r="Z85" s="315">
        <v>0.08</v>
      </c>
      <c r="AA85" s="315">
        <v>0.15</v>
      </c>
      <c r="AB85" s="315">
        <v>0.4</v>
      </c>
      <c r="AC85" s="315">
        <v>2.5</v>
      </c>
      <c r="AD85" s="274">
        <v>4.1</v>
      </c>
      <c r="AE85" s="250">
        <v>1300</v>
      </c>
      <c r="AF85" s="250">
        <v>1250</v>
      </c>
      <c r="AG85" s="274">
        <f t="shared" si="3"/>
        <v>16</v>
      </c>
      <c r="AH85" s="274"/>
      <c r="AI85" s="285"/>
      <c r="AJ85" s="30"/>
      <c r="AK85" s="30"/>
      <c r="AL85" s="30"/>
      <c r="AM85" s="45"/>
      <c r="AN85" s="42"/>
      <c r="AO85" s="42"/>
      <c r="AP85" s="42"/>
      <c r="AQ85" s="30"/>
    </row>
    <row r="86" spans="1:43" ht="12.75">
      <c r="A86" s="41"/>
      <c r="B86" s="44" t="s">
        <v>127</v>
      </c>
      <c r="C86" s="30"/>
      <c r="D86" s="30"/>
      <c r="E86" s="30"/>
      <c r="F86" s="30">
        <v>1</v>
      </c>
      <c r="G86" s="287">
        <v>90</v>
      </c>
      <c r="H86" s="287">
        <v>3.2</v>
      </c>
      <c r="I86" s="287">
        <v>4.7</v>
      </c>
      <c r="J86" s="287">
        <v>0.5</v>
      </c>
      <c r="K86" s="287">
        <v>7.8</v>
      </c>
      <c r="L86" s="287">
        <v>28.9</v>
      </c>
      <c r="M86" s="287">
        <v>24.8</v>
      </c>
      <c r="N86" s="287">
        <v>13.8</v>
      </c>
      <c r="O86" s="274">
        <f t="shared" si="2"/>
        <v>4.099999999999998</v>
      </c>
      <c r="P86" s="287"/>
      <c r="Q86" s="287">
        <v>0.7</v>
      </c>
      <c r="R86" s="315">
        <v>42.4</v>
      </c>
      <c r="S86" s="315">
        <v>0.16</v>
      </c>
      <c r="T86" s="315">
        <v>0.09</v>
      </c>
      <c r="U86" s="315">
        <v>0.15</v>
      </c>
      <c r="V86" s="315">
        <v>0.17</v>
      </c>
      <c r="W86" s="315">
        <v>0.08</v>
      </c>
      <c r="X86" s="315">
        <v>0.45</v>
      </c>
      <c r="Y86" s="315">
        <v>0.1</v>
      </c>
      <c r="Z86" s="315">
        <v>0.02</v>
      </c>
      <c r="AA86" s="315">
        <v>0.15</v>
      </c>
      <c r="AB86" s="315">
        <v>0.05</v>
      </c>
      <c r="AC86" s="315">
        <v>0.9</v>
      </c>
      <c r="AD86" s="274">
        <v>0.94</v>
      </c>
      <c r="AE86" s="250">
        <v>2150</v>
      </c>
      <c r="AF86" s="250">
        <v>2130</v>
      </c>
      <c r="AG86" s="274">
        <f t="shared" si="3"/>
        <v>11</v>
      </c>
      <c r="AH86" s="274"/>
      <c r="AI86" s="285"/>
      <c r="AJ86" s="30"/>
      <c r="AK86" s="30"/>
      <c r="AL86" s="30"/>
      <c r="AM86" s="45"/>
      <c r="AN86" s="42"/>
      <c r="AO86" s="42"/>
      <c r="AP86" s="42"/>
      <c r="AQ86" s="30"/>
    </row>
    <row r="87" spans="1:43" ht="12.75">
      <c r="A87" s="41"/>
      <c r="B87" s="44" t="s">
        <v>128</v>
      </c>
      <c r="C87" s="30"/>
      <c r="D87" s="30"/>
      <c r="E87" s="30"/>
      <c r="F87" s="30">
        <v>1</v>
      </c>
      <c r="G87" s="287">
        <v>90</v>
      </c>
      <c r="H87" s="287">
        <v>6.7</v>
      </c>
      <c r="I87" s="287">
        <v>5.9</v>
      </c>
      <c r="J87" s="287">
        <v>2.7</v>
      </c>
      <c r="K87" s="287">
        <v>13.3</v>
      </c>
      <c r="L87" s="287">
        <v>22</v>
      </c>
      <c r="M87" s="287">
        <v>15.5</v>
      </c>
      <c r="N87" s="287">
        <v>1.6</v>
      </c>
      <c r="O87" s="274">
        <f t="shared" si="2"/>
        <v>6.5</v>
      </c>
      <c r="P87" s="287">
        <v>12</v>
      </c>
      <c r="Q87" s="287">
        <v>0</v>
      </c>
      <c r="R87" s="315">
        <v>23</v>
      </c>
      <c r="S87" s="315">
        <v>0.2</v>
      </c>
      <c r="T87" s="315">
        <v>0.07</v>
      </c>
      <c r="U87" s="315">
        <v>0.15</v>
      </c>
      <c r="V87" s="315">
        <v>0.2</v>
      </c>
      <c r="W87" s="315">
        <v>0.06</v>
      </c>
      <c r="X87" s="315">
        <v>1.59</v>
      </c>
      <c r="Y87" s="315">
        <v>0.12</v>
      </c>
      <c r="Z87" s="315">
        <v>0.1</v>
      </c>
      <c r="AA87" s="315">
        <v>0.06</v>
      </c>
      <c r="AB87" s="315">
        <v>0.14</v>
      </c>
      <c r="AC87" s="315">
        <v>0.71</v>
      </c>
      <c r="AD87" s="274">
        <v>3.54</v>
      </c>
      <c r="AE87" s="250">
        <v>2700</v>
      </c>
      <c r="AF87" s="250">
        <v>2650</v>
      </c>
      <c r="AG87" s="274">
        <f t="shared" si="3"/>
        <v>13.9</v>
      </c>
      <c r="AH87" s="274"/>
      <c r="AI87" s="285"/>
      <c r="AJ87" s="30"/>
      <c r="AK87" s="30"/>
      <c r="AL87" s="30"/>
      <c r="AM87" s="45"/>
      <c r="AN87" s="42"/>
      <c r="AO87" s="42"/>
      <c r="AP87" s="42"/>
      <c r="AQ87" s="30"/>
    </row>
    <row r="88" spans="1:43" ht="12.75">
      <c r="A88" s="41"/>
      <c r="B88" s="44" t="s">
        <v>129</v>
      </c>
      <c r="C88" s="30"/>
      <c r="D88" s="30"/>
      <c r="E88" s="30"/>
      <c r="F88" s="30">
        <v>1</v>
      </c>
      <c r="G88" s="287">
        <v>90</v>
      </c>
      <c r="H88" s="287">
        <v>7.6</v>
      </c>
      <c r="I88" s="287">
        <v>10.2</v>
      </c>
      <c r="J88" s="287">
        <v>3.5</v>
      </c>
      <c r="K88" s="287">
        <v>31.5</v>
      </c>
      <c r="L88" s="287">
        <v>45.5</v>
      </c>
      <c r="M88" s="287">
        <v>31</v>
      </c>
      <c r="N88" s="287">
        <v>11</v>
      </c>
      <c r="O88" s="274">
        <f t="shared" si="2"/>
        <v>14.5</v>
      </c>
      <c r="P88" s="287"/>
      <c r="Q88" s="287">
        <v>0</v>
      </c>
      <c r="R88" s="315"/>
      <c r="S88" s="315">
        <v>0.3</v>
      </c>
      <c r="T88" s="315">
        <v>0.05</v>
      </c>
      <c r="U88" s="315">
        <v>0.1</v>
      </c>
      <c r="V88" s="315">
        <v>0.15</v>
      </c>
      <c r="W88" s="315"/>
      <c r="X88" s="315">
        <v>1.8</v>
      </c>
      <c r="Y88" s="315">
        <v>0.3</v>
      </c>
      <c r="Z88" s="315">
        <v>0.06</v>
      </c>
      <c r="AA88" s="315">
        <v>0.09</v>
      </c>
      <c r="AB88" s="315">
        <v>0.1</v>
      </c>
      <c r="AC88" s="315">
        <v>0.9</v>
      </c>
      <c r="AD88" s="274">
        <v>4.08</v>
      </c>
      <c r="AE88" s="250">
        <v>1050</v>
      </c>
      <c r="AF88" s="250">
        <v>1000</v>
      </c>
      <c r="AG88" s="274">
        <f t="shared" si="3"/>
        <v>20</v>
      </c>
      <c r="AH88" s="274"/>
      <c r="AI88" s="285"/>
      <c r="AJ88" s="30"/>
      <c r="AK88" s="30"/>
      <c r="AL88" s="30"/>
      <c r="AM88" s="45"/>
      <c r="AN88" s="42"/>
      <c r="AO88" s="42"/>
      <c r="AP88" s="42"/>
      <c r="AQ88" s="30"/>
    </row>
    <row r="89" spans="1:43" ht="12.75">
      <c r="A89" s="41"/>
      <c r="B89" s="44" t="s">
        <v>130</v>
      </c>
      <c r="C89" s="30"/>
      <c r="D89" s="30"/>
      <c r="E89" s="30"/>
      <c r="F89" s="30">
        <v>1</v>
      </c>
      <c r="G89" s="287">
        <v>90</v>
      </c>
      <c r="H89" s="287">
        <v>8.1</v>
      </c>
      <c r="I89" s="287">
        <v>11.7</v>
      </c>
      <c r="J89" s="287">
        <v>5.4</v>
      </c>
      <c r="K89" s="287">
        <v>28</v>
      </c>
      <c r="L89" s="287">
        <v>56</v>
      </c>
      <c r="M89" s="287">
        <v>48</v>
      </c>
      <c r="N89" s="287">
        <v>30</v>
      </c>
      <c r="O89" s="274">
        <f t="shared" si="2"/>
        <v>8</v>
      </c>
      <c r="P89" s="287">
        <v>7</v>
      </c>
      <c r="Q89" s="287">
        <v>0</v>
      </c>
      <c r="R89" s="315">
        <v>2</v>
      </c>
      <c r="S89" s="315">
        <v>0.49</v>
      </c>
      <c r="T89" s="315">
        <v>0.17</v>
      </c>
      <c r="U89" s="315">
        <v>0.35</v>
      </c>
      <c r="V89" s="315">
        <v>0.37</v>
      </c>
      <c r="W89" s="315">
        <v>0.07</v>
      </c>
      <c r="X89" s="315">
        <v>0.7</v>
      </c>
      <c r="Y89" s="315">
        <v>0.2</v>
      </c>
      <c r="Z89" s="315">
        <v>0.01</v>
      </c>
      <c r="AA89" s="315">
        <v>0.01</v>
      </c>
      <c r="AB89" s="315">
        <v>0.12</v>
      </c>
      <c r="AC89" s="315">
        <v>1.6</v>
      </c>
      <c r="AD89" s="274">
        <v>0</v>
      </c>
      <c r="AE89" s="250">
        <v>1200</v>
      </c>
      <c r="AF89" s="250">
        <v>1190</v>
      </c>
      <c r="AG89" s="274">
        <f t="shared" si="3"/>
        <v>18</v>
      </c>
      <c r="AH89" s="274"/>
      <c r="AI89" s="285"/>
      <c r="AJ89" s="30"/>
      <c r="AK89" s="30"/>
      <c r="AL89" s="30"/>
      <c r="AM89" s="45"/>
      <c r="AN89" s="42"/>
      <c r="AO89" s="42"/>
      <c r="AP89" s="42"/>
      <c r="AQ89" s="30"/>
    </row>
    <row r="90" spans="1:43" ht="12.75">
      <c r="A90" s="41"/>
      <c r="B90" s="44" t="s">
        <v>131</v>
      </c>
      <c r="C90" s="30"/>
      <c r="D90" s="30"/>
      <c r="E90" s="30"/>
      <c r="F90" s="30">
        <v>1</v>
      </c>
      <c r="G90" s="287">
        <v>90</v>
      </c>
      <c r="H90" s="287">
        <v>3.6</v>
      </c>
      <c r="I90" s="287">
        <v>9.9</v>
      </c>
      <c r="J90" s="287">
        <v>1.4</v>
      </c>
      <c r="K90" s="287">
        <v>44.1</v>
      </c>
      <c r="L90" s="287">
        <v>73</v>
      </c>
      <c r="M90" s="287">
        <v>65</v>
      </c>
      <c r="N90" s="287">
        <v>55</v>
      </c>
      <c r="O90" s="274">
        <f t="shared" si="2"/>
        <v>8</v>
      </c>
      <c r="P90" s="287">
        <v>2</v>
      </c>
      <c r="Q90" s="287">
        <v>0</v>
      </c>
      <c r="R90" s="315"/>
      <c r="S90" s="315">
        <v>0.4</v>
      </c>
      <c r="T90" s="315">
        <v>0.15</v>
      </c>
      <c r="U90" s="315">
        <v>0.35</v>
      </c>
      <c r="V90" s="315">
        <v>0.2</v>
      </c>
      <c r="W90" s="315">
        <v>0.09</v>
      </c>
      <c r="X90" s="315">
        <v>0.6</v>
      </c>
      <c r="Y90" s="315">
        <v>0.12</v>
      </c>
      <c r="Z90" s="315">
        <v>0.01</v>
      </c>
      <c r="AA90" s="315">
        <v>0.01</v>
      </c>
      <c r="AB90" s="315">
        <v>0.1</v>
      </c>
      <c r="AC90" s="315">
        <v>0.6</v>
      </c>
      <c r="AD90" s="274">
        <v>0</v>
      </c>
      <c r="AE90" s="250">
        <v>800</v>
      </c>
      <c r="AF90" s="250">
        <v>800</v>
      </c>
      <c r="AG90" s="274">
        <f t="shared" si="3"/>
        <v>10</v>
      </c>
      <c r="AH90" s="274"/>
      <c r="AI90" s="285"/>
      <c r="AJ90" s="30"/>
      <c r="AK90" s="30"/>
      <c r="AL90" s="30"/>
      <c r="AM90" s="45"/>
      <c r="AN90" s="42"/>
      <c r="AO90" s="42"/>
      <c r="AP90" s="42"/>
      <c r="AQ90" s="30"/>
    </row>
    <row r="91" spans="1:43" ht="12.75">
      <c r="A91" s="41"/>
      <c r="B91" s="44" t="s">
        <v>132</v>
      </c>
      <c r="C91" s="30"/>
      <c r="D91" s="30"/>
      <c r="E91" s="30"/>
      <c r="F91" s="30">
        <v>1</v>
      </c>
      <c r="G91" s="287">
        <v>90</v>
      </c>
      <c r="H91" s="287">
        <v>8</v>
      </c>
      <c r="I91" s="287">
        <v>15</v>
      </c>
      <c r="J91" s="287">
        <v>3</v>
      </c>
      <c r="K91" s="287">
        <v>22.5</v>
      </c>
      <c r="L91" s="287">
        <v>46</v>
      </c>
      <c r="M91" s="287">
        <v>26</v>
      </c>
      <c r="N91" s="287">
        <v>5</v>
      </c>
      <c r="O91" s="274">
        <f t="shared" si="2"/>
        <v>20</v>
      </c>
      <c r="P91" s="287">
        <v>4.5</v>
      </c>
      <c r="Q91" s="287">
        <v>0</v>
      </c>
      <c r="R91" s="315">
        <v>8</v>
      </c>
      <c r="S91" s="315">
        <v>0.6</v>
      </c>
      <c r="T91" s="315">
        <v>0.2</v>
      </c>
      <c r="U91" s="315">
        <v>0.35</v>
      </c>
      <c r="V91" s="315">
        <v>0.55</v>
      </c>
      <c r="W91" s="315">
        <v>0.15</v>
      </c>
      <c r="X91" s="315">
        <v>0.7</v>
      </c>
      <c r="Y91" s="315">
        <v>0.4</v>
      </c>
      <c r="Z91" s="315">
        <v>0.1</v>
      </c>
      <c r="AA91" s="315">
        <v>0.08</v>
      </c>
      <c r="AB91" s="315">
        <v>0.2</v>
      </c>
      <c r="AC91" s="315">
        <v>2.5</v>
      </c>
      <c r="AD91" s="274">
        <v>9.15</v>
      </c>
      <c r="AE91" s="250">
        <v>1940</v>
      </c>
      <c r="AF91" s="250">
        <v>1830</v>
      </c>
      <c r="AG91" s="274">
        <f t="shared" si="3"/>
        <v>21</v>
      </c>
      <c r="AH91" s="274"/>
      <c r="AI91" s="285"/>
      <c r="AJ91" s="30"/>
      <c r="AK91" s="30"/>
      <c r="AL91" s="30"/>
      <c r="AM91" s="45"/>
      <c r="AN91" s="42"/>
      <c r="AO91" s="42"/>
      <c r="AP91" s="42"/>
      <c r="AQ91" s="30"/>
    </row>
    <row r="92" spans="1:43" ht="12.75">
      <c r="A92" s="41"/>
      <c r="B92" s="44" t="s">
        <v>133</v>
      </c>
      <c r="C92" s="30"/>
      <c r="D92" s="30"/>
      <c r="E92" s="30"/>
      <c r="F92" s="30">
        <v>1</v>
      </c>
      <c r="G92" s="287">
        <v>90</v>
      </c>
      <c r="H92" s="287">
        <v>7.2</v>
      </c>
      <c r="I92" s="287">
        <v>9</v>
      </c>
      <c r="J92" s="287">
        <v>4</v>
      </c>
      <c r="K92" s="287">
        <v>20</v>
      </c>
      <c r="L92" s="287">
        <v>45.5</v>
      </c>
      <c r="M92" s="287">
        <v>31.8</v>
      </c>
      <c r="N92" s="287">
        <v>17.7</v>
      </c>
      <c r="O92" s="274">
        <f t="shared" si="2"/>
        <v>13.7</v>
      </c>
      <c r="P92" s="287"/>
      <c r="Q92" s="287">
        <v>0</v>
      </c>
      <c r="R92" s="315">
        <v>9</v>
      </c>
      <c r="S92" s="315"/>
      <c r="T92" s="315"/>
      <c r="U92" s="315"/>
      <c r="V92" s="315"/>
      <c r="W92" s="315"/>
      <c r="X92" s="315">
        <v>1.1</v>
      </c>
      <c r="Y92" s="315">
        <v>0.08</v>
      </c>
      <c r="Z92" s="315">
        <v>0.17</v>
      </c>
      <c r="AA92" s="315">
        <v>0.45</v>
      </c>
      <c r="AB92" s="315">
        <v>0.19</v>
      </c>
      <c r="AC92" s="315">
        <v>0.86</v>
      </c>
      <c r="AD92" s="274">
        <v>0.45</v>
      </c>
      <c r="AE92" s="250">
        <v>1280</v>
      </c>
      <c r="AF92" s="250">
        <v>1270</v>
      </c>
      <c r="AG92" s="274">
        <f t="shared" si="3"/>
        <v>14.100000000000001</v>
      </c>
      <c r="AH92" s="274"/>
      <c r="AI92" s="285"/>
      <c r="AJ92" s="30"/>
      <c r="AK92" s="30"/>
      <c r="AL92" s="30"/>
      <c r="AM92" s="45"/>
      <c r="AN92" s="42"/>
      <c r="AO92" s="42"/>
      <c r="AP92" s="42"/>
      <c r="AQ92" s="30"/>
    </row>
    <row r="93" spans="1:43" ht="12.75">
      <c r="A93" s="41"/>
      <c r="B93" s="44" t="s">
        <v>134</v>
      </c>
      <c r="C93" s="30"/>
      <c r="D93" s="30"/>
      <c r="E93" s="30"/>
      <c r="F93" s="30">
        <v>1</v>
      </c>
      <c r="G93" s="287">
        <v>90</v>
      </c>
      <c r="H93" s="287">
        <v>16.2</v>
      </c>
      <c r="I93" s="287">
        <v>6</v>
      </c>
      <c r="J93" s="287">
        <v>0.5</v>
      </c>
      <c r="K93" s="287">
        <v>29.5</v>
      </c>
      <c r="L93" s="287">
        <v>58.5</v>
      </c>
      <c r="M93" s="287">
        <v>34</v>
      </c>
      <c r="N93" s="287">
        <v>2.2</v>
      </c>
      <c r="O93" s="274">
        <f t="shared" si="2"/>
        <v>24.5</v>
      </c>
      <c r="P93" s="287">
        <v>1.6</v>
      </c>
      <c r="Q93" s="287">
        <v>0</v>
      </c>
      <c r="R93" s="315"/>
      <c r="S93" s="315"/>
      <c r="T93" s="315"/>
      <c r="U93" s="315"/>
      <c r="V93" s="315"/>
      <c r="W93" s="315"/>
      <c r="X93" s="315"/>
      <c r="Y93" s="315"/>
      <c r="Z93" s="315"/>
      <c r="AA93" s="315"/>
      <c r="AB93" s="315"/>
      <c r="AC93" s="315"/>
      <c r="AD93" s="274">
        <v>3.6</v>
      </c>
      <c r="AE93" s="250">
        <v>600</v>
      </c>
      <c r="AF93" s="250">
        <v>560</v>
      </c>
      <c r="AG93" s="274">
        <f t="shared" si="3"/>
        <v>31.8</v>
      </c>
      <c r="AH93" s="274"/>
      <c r="AI93" s="285"/>
      <c r="AJ93" s="30"/>
      <c r="AK93" s="30"/>
      <c r="AL93" s="30"/>
      <c r="AM93" s="45"/>
      <c r="AN93" s="42"/>
      <c r="AO93" s="42"/>
      <c r="AP93" s="42"/>
      <c r="AQ93" s="30"/>
    </row>
    <row r="94" spans="1:43" ht="12.75">
      <c r="A94" s="41"/>
      <c r="B94" s="44" t="s">
        <v>135</v>
      </c>
      <c r="C94" s="30"/>
      <c r="D94" s="30"/>
      <c r="E94" s="30"/>
      <c r="F94" s="30">
        <v>1</v>
      </c>
      <c r="G94" s="287">
        <v>90</v>
      </c>
      <c r="H94" s="287">
        <v>4.6</v>
      </c>
      <c r="I94" s="287">
        <v>12.2</v>
      </c>
      <c r="J94" s="287">
        <v>2</v>
      </c>
      <c r="K94" s="287">
        <v>35.5</v>
      </c>
      <c r="L94" s="287">
        <v>58.8</v>
      </c>
      <c r="M94" s="287">
        <v>42.6</v>
      </c>
      <c r="N94" s="287">
        <v>2.1</v>
      </c>
      <c r="O94" s="274">
        <f t="shared" si="2"/>
        <v>16.199999999999996</v>
      </c>
      <c r="P94" s="287">
        <v>9.2</v>
      </c>
      <c r="Q94" s="287">
        <v>0</v>
      </c>
      <c r="R94" s="315">
        <v>10</v>
      </c>
      <c r="S94" s="315">
        <v>0.7</v>
      </c>
      <c r="T94" s="315">
        <v>0.14</v>
      </c>
      <c r="U94" s="315">
        <v>0.34</v>
      </c>
      <c r="V94" s="315">
        <v>0.46</v>
      </c>
      <c r="W94" s="315">
        <v>0.15</v>
      </c>
      <c r="X94" s="315">
        <v>0.5</v>
      </c>
      <c r="Y94" s="315">
        <v>0.16</v>
      </c>
      <c r="Z94" s="315">
        <v>0.02</v>
      </c>
      <c r="AA94" s="315">
        <v>0.03</v>
      </c>
      <c r="AB94" s="315">
        <v>0.2</v>
      </c>
      <c r="AC94" s="315">
        <v>1.26</v>
      </c>
      <c r="AD94" s="274">
        <v>6.1</v>
      </c>
      <c r="AE94" s="250">
        <v>1720</v>
      </c>
      <c r="AF94" s="250">
        <v>1640</v>
      </c>
      <c r="AG94" s="274">
        <f t="shared" si="3"/>
        <v>40.5</v>
      </c>
      <c r="AH94" s="274"/>
      <c r="AI94" s="285"/>
      <c r="AJ94" s="30"/>
      <c r="AK94" s="30"/>
      <c r="AL94" s="30"/>
      <c r="AM94" s="45"/>
      <c r="AN94" s="42"/>
      <c r="AO94" s="42"/>
      <c r="AP94" s="42"/>
      <c r="AQ94" s="30"/>
    </row>
    <row r="95" spans="1:43" ht="12.75">
      <c r="A95" s="41"/>
      <c r="B95" s="44" t="s">
        <v>136</v>
      </c>
      <c r="C95" s="30"/>
      <c r="D95" s="30"/>
      <c r="E95" s="30"/>
      <c r="F95" s="30">
        <v>1</v>
      </c>
      <c r="G95" s="287">
        <v>90</v>
      </c>
      <c r="H95" s="287">
        <v>3.4</v>
      </c>
      <c r="I95" s="287">
        <v>5.4</v>
      </c>
      <c r="J95" s="287">
        <v>4</v>
      </c>
      <c r="K95" s="287">
        <v>46.8</v>
      </c>
      <c r="L95" s="287">
        <v>69.3</v>
      </c>
      <c r="M95" s="287">
        <v>56.2</v>
      </c>
      <c r="N95" s="287">
        <v>20.2</v>
      </c>
      <c r="O95" s="274">
        <f t="shared" si="2"/>
        <v>13.099999999999994</v>
      </c>
      <c r="P95" s="287">
        <v>10</v>
      </c>
      <c r="Q95" s="287">
        <v>0</v>
      </c>
      <c r="R95" s="315">
        <v>10</v>
      </c>
      <c r="S95" s="315">
        <v>0.23</v>
      </c>
      <c r="T95" s="315">
        <v>0.12</v>
      </c>
      <c r="U95" s="315">
        <v>0.25</v>
      </c>
      <c r="V95" s="315">
        <v>0.23</v>
      </c>
      <c r="W95" s="315">
        <v>0.07</v>
      </c>
      <c r="X95" s="315">
        <v>0.4</v>
      </c>
      <c r="Y95" s="315">
        <v>0.2</v>
      </c>
      <c r="Z95" s="315">
        <v>0.1</v>
      </c>
      <c r="AA95" s="315">
        <v>0.1</v>
      </c>
      <c r="AB95" s="315">
        <v>0.17</v>
      </c>
      <c r="AC95" s="315">
        <v>1.05</v>
      </c>
      <c r="AD95" s="274">
        <v>0.81</v>
      </c>
      <c r="AE95" s="250">
        <v>1030</v>
      </c>
      <c r="AF95" s="250">
        <v>1020</v>
      </c>
      <c r="AG95" s="274">
        <f t="shared" si="3"/>
        <v>36</v>
      </c>
      <c r="AH95" s="274"/>
      <c r="AI95" s="285"/>
      <c r="AJ95" s="30"/>
      <c r="AK95" s="30"/>
      <c r="AL95" s="30"/>
      <c r="AM95" s="45"/>
      <c r="AN95" s="42"/>
      <c r="AO95" s="42"/>
      <c r="AP95" s="42"/>
      <c r="AQ95" s="30"/>
    </row>
    <row r="96" spans="1:43" ht="12.75">
      <c r="A96" s="41"/>
      <c r="B96" s="44" t="s">
        <v>137</v>
      </c>
      <c r="C96" s="30"/>
      <c r="D96" s="30"/>
      <c r="E96" s="30"/>
      <c r="F96" s="30">
        <v>1</v>
      </c>
      <c r="G96" s="287">
        <v>90</v>
      </c>
      <c r="H96" s="287">
        <v>6.1</v>
      </c>
      <c r="I96" s="287">
        <v>3.6</v>
      </c>
      <c r="J96" s="287">
        <v>1.2</v>
      </c>
      <c r="K96" s="287">
        <v>39.5</v>
      </c>
      <c r="L96" s="287">
        <v>75</v>
      </c>
      <c r="M96" s="287">
        <v>47.4</v>
      </c>
      <c r="N96" s="287">
        <v>8</v>
      </c>
      <c r="O96" s="274">
        <f t="shared" si="2"/>
        <v>27.6</v>
      </c>
      <c r="P96" s="287">
        <v>2.2</v>
      </c>
      <c r="Q96" s="287">
        <v>0.5</v>
      </c>
      <c r="R96" s="315">
        <v>0</v>
      </c>
      <c r="S96" s="315"/>
      <c r="T96" s="315"/>
      <c r="U96" s="315"/>
      <c r="V96" s="315"/>
      <c r="W96" s="315"/>
      <c r="X96" s="315">
        <v>0.38</v>
      </c>
      <c r="Y96" s="315">
        <v>0.08</v>
      </c>
      <c r="Z96" s="315">
        <v>0.16</v>
      </c>
      <c r="AA96" s="315">
        <v>0.46</v>
      </c>
      <c r="AB96" s="315">
        <v>0.09</v>
      </c>
      <c r="AC96" s="315">
        <v>0.95</v>
      </c>
      <c r="AD96" s="274">
        <v>0.54</v>
      </c>
      <c r="AE96" s="250">
        <v>660</v>
      </c>
      <c r="AF96" s="250">
        <v>640</v>
      </c>
      <c r="AG96" s="274">
        <f t="shared" si="3"/>
        <v>39.4</v>
      </c>
      <c r="AH96" s="274"/>
      <c r="AI96" s="285"/>
      <c r="AJ96" s="30"/>
      <c r="AK96" s="30"/>
      <c r="AL96" s="30"/>
      <c r="AM96" s="45"/>
      <c r="AN96" s="42"/>
      <c r="AO96" s="42"/>
      <c r="AP96" s="42"/>
      <c r="AQ96" s="30"/>
    </row>
    <row r="97" spans="1:43" ht="12.75">
      <c r="A97" s="41"/>
      <c r="B97" s="44" t="s">
        <v>138</v>
      </c>
      <c r="C97" s="30"/>
      <c r="D97" s="30"/>
      <c r="E97" s="30"/>
      <c r="F97" s="30">
        <v>1</v>
      </c>
      <c r="G97" s="287">
        <v>90</v>
      </c>
      <c r="H97" s="287">
        <v>7.3</v>
      </c>
      <c r="I97" s="287">
        <v>3.2</v>
      </c>
      <c r="J97" s="287">
        <v>0.8</v>
      </c>
      <c r="K97" s="287">
        <v>36.5</v>
      </c>
      <c r="L97" s="287">
        <v>69.4</v>
      </c>
      <c r="M97" s="287">
        <v>44.4</v>
      </c>
      <c r="N97" s="287">
        <v>7.5</v>
      </c>
      <c r="O97" s="274">
        <f t="shared" si="2"/>
        <v>25.000000000000007</v>
      </c>
      <c r="P97" s="287">
        <v>2</v>
      </c>
      <c r="Q97" s="287">
        <v>0.5</v>
      </c>
      <c r="R97" s="315"/>
      <c r="S97" s="315"/>
      <c r="T97" s="315"/>
      <c r="U97" s="315"/>
      <c r="V97" s="315"/>
      <c r="W97" s="315"/>
      <c r="X97" s="315">
        <v>0.43</v>
      </c>
      <c r="Y97" s="315">
        <v>0.06</v>
      </c>
      <c r="Z97" s="317">
        <v>0.86</v>
      </c>
      <c r="AA97" s="315">
        <v>0.43</v>
      </c>
      <c r="AB97" s="315">
        <v>0.07</v>
      </c>
      <c r="AC97" s="315">
        <v>0.89</v>
      </c>
      <c r="AD97" s="274">
        <v>0.48</v>
      </c>
      <c r="AE97" s="250">
        <v>880</v>
      </c>
      <c r="AF97" s="250">
        <v>870</v>
      </c>
      <c r="AG97" s="274">
        <f t="shared" si="3"/>
        <v>36.9</v>
      </c>
      <c r="AH97" s="274"/>
      <c r="AI97" s="285"/>
      <c r="AJ97" s="30"/>
      <c r="AK97" s="30"/>
      <c r="AL97" s="30"/>
      <c r="AM97" s="45"/>
      <c r="AN97" s="42"/>
      <c r="AO97" s="42"/>
      <c r="AP97" s="42"/>
      <c r="AQ97" s="30"/>
    </row>
    <row r="98" spans="1:43" ht="12.75">
      <c r="A98" s="41"/>
      <c r="B98" s="44"/>
      <c r="C98" s="30"/>
      <c r="D98" s="30"/>
      <c r="E98" s="30"/>
      <c r="F98" s="30"/>
      <c r="G98" s="287"/>
      <c r="H98" s="287"/>
      <c r="I98" s="287"/>
      <c r="J98" s="287"/>
      <c r="K98" s="287"/>
      <c r="L98" s="287"/>
      <c r="M98" s="287"/>
      <c r="N98" s="287"/>
      <c r="O98" s="274"/>
      <c r="P98" s="30"/>
      <c r="Q98" s="30"/>
      <c r="R98" s="315"/>
      <c r="S98" s="315"/>
      <c r="T98" s="315"/>
      <c r="U98" s="315"/>
      <c r="V98" s="315"/>
      <c r="W98" s="315"/>
      <c r="X98" s="315"/>
      <c r="Y98" s="315"/>
      <c r="Z98" s="315"/>
      <c r="AA98" s="315"/>
      <c r="AB98" s="315"/>
      <c r="AC98" s="315"/>
      <c r="AD98" s="274"/>
      <c r="AE98" s="250"/>
      <c r="AF98" s="250"/>
      <c r="AG98" s="274"/>
      <c r="AH98" s="274"/>
      <c r="AI98" s="285"/>
      <c r="AJ98" s="30"/>
      <c r="AK98" s="30"/>
      <c r="AL98" s="30"/>
      <c r="AM98" s="45"/>
      <c r="AN98" s="42"/>
      <c r="AO98" s="42"/>
      <c r="AP98" s="42"/>
      <c r="AQ98" s="30"/>
    </row>
    <row r="99" spans="1:43" ht="12.75">
      <c r="A99" s="41"/>
      <c r="B99" s="44"/>
      <c r="C99" s="30"/>
      <c r="D99" s="30"/>
      <c r="E99" s="30"/>
      <c r="F99" s="30"/>
      <c r="G99" s="287"/>
      <c r="H99" s="287"/>
      <c r="I99" s="287"/>
      <c r="J99" s="287"/>
      <c r="K99" s="287"/>
      <c r="L99" s="287"/>
      <c r="M99" s="287"/>
      <c r="N99" s="287"/>
      <c r="O99" s="274"/>
      <c r="P99" s="30"/>
      <c r="Q99" s="30"/>
      <c r="R99" s="315"/>
      <c r="S99" s="315"/>
      <c r="T99" s="315"/>
      <c r="U99" s="315"/>
      <c r="V99" s="315"/>
      <c r="W99" s="315"/>
      <c r="X99" s="315"/>
      <c r="Y99" s="315"/>
      <c r="Z99" s="315"/>
      <c r="AA99" s="315"/>
      <c r="AB99" s="315"/>
      <c r="AC99" s="315"/>
      <c r="AD99" s="274"/>
      <c r="AE99" s="250"/>
      <c r="AF99" s="250"/>
      <c r="AG99" s="274"/>
      <c r="AH99" s="274"/>
      <c r="AI99" s="285"/>
      <c r="AJ99" s="30"/>
      <c r="AK99" s="30"/>
      <c r="AL99" s="30"/>
      <c r="AM99" s="45"/>
      <c r="AN99" s="42"/>
      <c r="AO99" s="42"/>
      <c r="AP99" s="42"/>
      <c r="AQ99" s="30"/>
    </row>
    <row r="100" spans="1:43" ht="12.75">
      <c r="A100" s="41"/>
      <c r="B100" s="44" t="s">
        <v>139</v>
      </c>
      <c r="C100" s="30"/>
      <c r="D100" s="30">
        <v>0.5</v>
      </c>
      <c r="E100" s="30">
        <v>0.5</v>
      </c>
      <c r="F100" s="30">
        <v>1</v>
      </c>
      <c r="G100" s="287">
        <v>90</v>
      </c>
      <c r="H100" s="287">
        <v>90</v>
      </c>
      <c r="I100" s="287"/>
      <c r="J100" s="287"/>
      <c r="K100" s="287"/>
      <c r="L100" s="287"/>
      <c r="M100" s="287"/>
      <c r="N100" s="287"/>
      <c r="O100" s="274"/>
      <c r="P100" s="30"/>
      <c r="Q100" s="30"/>
      <c r="R100" s="315"/>
      <c r="S100" s="315"/>
      <c r="T100" s="315"/>
      <c r="U100" s="315"/>
      <c r="V100" s="315"/>
      <c r="W100" s="315"/>
      <c r="X100" s="315"/>
      <c r="Y100" s="315"/>
      <c r="Z100" s="315"/>
      <c r="AA100" s="315"/>
      <c r="AB100" s="315"/>
      <c r="AC100" s="315"/>
      <c r="AD100" s="274">
        <v>0</v>
      </c>
      <c r="AE100" s="250"/>
      <c r="AF100" s="250"/>
      <c r="AG100" s="274">
        <f>M100-N100</f>
        <v>0</v>
      </c>
      <c r="AH100" s="274"/>
      <c r="AI100" s="285"/>
      <c r="AJ100" s="30"/>
      <c r="AK100" s="30"/>
      <c r="AL100" s="30"/>
      <c r="AM100" s="45"/>
      <c r="AN100" s="42"/>
      <c r="AO100" s="42"/>
      <c r="AP100" s="42"/>
      <c r="AQ100" s="30"/>
    </row>
    <row r="101" spans="1:43" ht="12.75">
      <c r="A101" s="41"/>
      <c r="B101" s="44"/>
      <c r="C101" s="30"/>
      <c r="D101" s="30"/>
      <c r="E101" s="30"/>
      <c r="F101" s="30"/>
      <c r="G101" s="287"/>
      <c r="H101" s="287"/>
      <c r="I101" s="287"/>
      <c r="J101" s="287"/>
      <c r="K101" s="287"/>
      <c r="L101" s="287"/>
      <c r="M101" s="287"/>
      <c r="N101" s="287"/>
      <c r="O101" s="274"/>
      <c r="P101" s="30"/>
      <c r="Q101" s="30"/>
      <c r="R101" s="315"/>
      <c r="S101" s="315"/>
      <c r="T101" s="315"/>
      <c r="U101" s="315"/>
      <c r="V101" s="315"/>
      <c r="W101" s="315"/>
      <c r="X101" s="315"/>
      <c r="Y101" s="315"/>
      <c r="Z101" s="315"/>
      <c r="AA101" s="315"/>
      <c r="AB101" s="315"/>
      <c r="AC101" s="315"/>
      <c r="AD101" s="274"/>
      <c r="AE101" s="250"/>
      <c r="AF101" s="250"/>
      <c r="AG101" s="274"/>
      <c r="AH101" s="274"/>
      <c r="AI101" s="285"/>
      <c r="AJ101" s="30"/>
      <c r="AK101" s="30"/>
      <c r="AL101" s="30"/>
      <c r="AM101" s="45"/>
      <c r="AN101" s="42"/>
      <c r="AO101" s="42"/>
      <c r="AP101" s="42"/>
      <c r="AQ101" s="30"/>
    </row>
    <row r="102" spans="1:43" ht="12.75">
      <c r="A102" s="41"/>
      <c r="B102" s="44" t="s">
        <v>140</v>
      </c>
      <c r="C102" s="30"/>
      <c r="D102" s="30"/>
      <c r="E102" s="30"/>
      <c r="F102" s="30">
        <v>1</v>
      </c>
      <c r="G102" s="287">
        <v>95</v>
      </c>
      <c r="H102" s="287">
        <v>95</v>
      </c>
      <c r="I102" s="287"/>
      <c r="J102" s="287"/>
      <c r="K102" s="287"/>
      <c r="L102" s="287"/>
      <c r="M102" s="287"/>
      <c r="N102" s="287"/>
      <c r="O102" s="274"/>
      <c r="P102" s="30"/>
      <c r="Q102" s="30"/>
      <c r="R102" s="315"/>
      <c r="S102" s="315"/>
      <c r="T102" s="315"/>
      <c r="U102" s="315"/>
      <c r="V102" s="315"/>
      <c r="W102" s="315"/>
      <c r="X102" s="315">
        <v>37.5</v>
      </c>
      <c r="Y102" s="315"/>
      <c r="Z102" s="315"/>
      <c r="AA102" s="315"/>
      <c r="AB102" s="315"/>
      <c r="AC102" s="315"/>
      <c r="AD102" s="274">
        <v>0</v>
      </c>
      <c r="AE102" s="250"/>
      <c r="AF102" s="250"/>
      <c r="AG102" s="274">
        <f>M102-N102</f>
        <v>0</v>
      </c>
      <c r="AH102" s="274"/>
      <c r="AI102" s="285"/>
      <c r="AJ102" s="30"/>
      <c r="AK102" s="30"/>
      <c r="AL102" s="30"/>
      <c r="AM102" s="45"/>
      <c r="AN102" s="42"/>
      <c r="AO102" s="42"/>
      <c r="AP102" s="42"/>
      <c r="AQ102" s="30"/>
    </row>
    <row r="103" spans="1:43" ht="12.75">
      <c r="A103" s="41"/>
      <c r="B103" s="44" t="s">
        <v>141</v>
      </c>
      <c r="C103" s="30"/>
      <c r="D103" s="30"/>
      <c r="E103" s="30">
        <v>1</v>
      </c>
      <c r="F103" s="30">
        <v>1</v>
      </c>
      <c r="G103" s="287">
        <v>95</v>
      </c>
      <c r="H103" s="287">
        <v>95</v>
      </c>
      <c r="I103" s="287"/>
      <c r="J103" s="287"/>
      <c r="K103" s="287"/>
      <c r="L103" s="287"/>
      <c r="M103" s="287"/>
      <c r="N103" s="287"/>
      <c r="O103" s="274"/>
      <c r="P103" s="30"/>
      <c r="Q103" s="30"/>
      <c r="R103" s="315"/>
      <c r="S103" s="315"/>
      <c r="T103" s="315"/>
      <c r="U103" s="315"/>
      <c r="V103" s="315"/>
      <c r="W103" s="315"/>
      <c r="X103" s="315">
        <v>23.5</v>
      </c>
      <c r="Y103" s="315">
        <v>17.5</v>
      </c>
      <c r="Z103" s="315"/>
      <c r="AA103" s="315"/>
      <c r="AB103" s="315"/>
      <c r="AC103" s="315"/>
      <c r="AD103" s="274">
        <v>0</v>
      </c>
      <c r="AE103" s="250"/>
      <c r="AF103" s="250"/>
      <c r="AG103" s="274">
        <f>M103-N103</f>
        <v>0</v>
      </c>
      <c r="AH103" s="274"/>
      <c r="AI103" s="285"/>
      <c r="AJ103" s="30"/>
      <c r="AK103" s="30"/>
      <c r="AL103" s="30"/>
      <c r="AM103" s="45"/>
      <c r="AN103" s="42"/>
      <c r="AO103" s="42"/>
      <c r="AP103" s="42"/>
      <c r="AQ103" s="30"/>
    </row>
    <row r="104" spans="1:43" ht="12.75">
      <c r="A104" s="41"/>
      <c r="B104" s="44" t="s">
        <v>142</v>
      </c>
      <c r="C104" s="30"/>
      <c r="D104" s="30"/>
      <c r="E104" s="30">
        <v>0.8</v>
      </c>
      <c r="F104" s="30">
        <v>1</v>
      </c>
      <c r="G104" s="287">
        <v>95</v>
      </c>
      <c r="H104" s="287">
        <v>95</v>
      </c>
      <c r="I104" s="287"/>
      <c r="J104" s="287"/>
      <c r="K104" s="287"/>
      <c r="L104" s="287"/>
      <c r="M104" s="287"/>
      <c r="N104" s="287"/>
      <c r="O104" s="274"/>
      <c r="P104" s="30"/>
      <c r="Q104" s="30"/>
      <c r="R104" s="315"/>
      <c r="S104" s="315"/>
      <c r="T104" s="315"/>
      <c r="U104" s="315"/>
      <c r="V104" s="315"/>
      <c r="W104" s="315"/>
      <c r="X104" s="315"/>
      <c r="Y104" s="315"/>
      <c r="Z104" s="315">
        <v>35.4</v>
      </c>
      <c r="AA104" s="315">
        <v>54.6</v>
      </c>
      <c r="AB104" s="315"/>
      <c r="AC104" s="315"/>
      <c r="AD104" s="274"/>
      <c r="AE104" s="250"/>
      <c r="AF104" s="250"/>
      <c r="AG104" s="274"/>
      <c r="AH104" s="274"/>
      <c r="AI104" s="285"/>
      <c r="AJ104" s="30"/>
      <c r="AK104" s="30"/>
      <c r="AL104" s="30"/>
      <c r="AM104" s="45"/>
      <c r="AN104" s="42"/>
      <c r="AO104" s="42"/>
      <c r="AP104" s="42"/>
      <c r="AQ104" s="30"/>
    </row>
    <row r="105" spans="1:43" ht="12.75">
      <c r="A105" s="41"/>
      <c r="B105" s="44"/>
      <c r="C105" s="30"/>
      <c r="D105" s="30"/>
      <c r="E105" s="30"/>
      <c r="F105" s="30"/>
      <c r="G105" s="287"/>
      <c r="H105" s="287"/>
      <c r="I105" s="287"/>
      <c r="J105" s="287"/>
      <c r="K105" s="287"/>
      <c r="L105" s="287"/>
      <c r="M105" s="287"/>
      <c r="N105" s="287"/>
      <c r="O105" s="274"/>
      <c r="P105" s="30"/>
      <c r="Q105" s="30"/>
      <c r="R105" s="315"/>
      <c r="S105" s="315"/>
      <c r="T105" s="315"/>
      <c r="U105" s="315"/>
      <c r="V105" s="315"/>
      <c r="W105" s="315"/>
      <c r="X105" s="315"/>
      <c r="Y105" s="315"/>
      <c r="Z105" s="315"/>
      <c r="AA105" s="315"/>
      <c r="AB105" s="315"/>
      <c r="AC105" s="315"/>
      <c r="AD105" s="274"/>
      <c r="AE105" s="250"/>
      <c r="AF105" s="250"/>
      <c r="AG105" s="274"/>
      <c r="AH105" s="274"/>
      <c r="AI105" s="285"/>
      <c r="AJ105" s="30"/>
      <c r="AK105" s="30"/>
      <c r="AL105" s="30"/>
      <c r="AM105" s="45"/>
      <c r="AN105" s="42"/>
      <c r="AO105" s="42"/>
      <c r="AP105" s="42"/>
      <c r="AQ105" s="30"/>
    </row>
    <row r="106" spans="1:42" ht="12.75">
      <c r="A106" s="41"/>
      <c r="B106" s="44"/>
      <c r="C106" s="30"/>
      <c r="D106" s="30"/>
      <c r="E106" s="30"/>
      <c r="F106" s="30"/>
      <c r="G106" s="287"/>
      <c r="H106" s="287"/>
      <c r="I106" s="287"/>
      <c r="J106" s="287"/>
      <c r="K106" s="287"/>
      <c r="L106" s="287"/>
      <c r="M106" s="287"/>
      <c r="N106" s="287"/>
      <c r="O106" s="261"/>
      <c r="P106" s="30"/>
      <c r="Q106" s="30"/>
      <c r="R106" s="315"/>
      <c r="S106" s="315"/>
      <c r="T106" s="315"/>
      <c r="U106" s="315"/>
      <c r="V106" s="315"/>
      <c r="W106" s="315"/>
      <c r="X106" s="315"/>
      <c r="Y106" s="315"/>
      <c r="Z106" s="315"/>
      <c r="AA106" s="315"/>
      <c r="AB106" s="315"/>
      <c r="AC106" s="315"/>
      <c r="AD106" s="274"/>
      <c r="AE106" s="250"/>
      <c r="AF106" s="250"/>
      <c r="AG106" s="274"/>
      <c r="AH106" s="274"/>
      <c r="AI106" s="285"/>
      <c r="AJ106" s="30"/>
      <c r="AK106" s="30"/>
      <c r="AL106" s="30"/>
      <c r="AM106" s="45"/>
      <c r="AN106" s="42"/>
      <c r="AO106" s="42"/>
      <c r="AP106" s="42"/>
    </row>
    <row r="107" spans="1:42" ht="12.75">
      <c r="A107" s="41"/>
      <c r="B107" s="44" t="s">
        <v>214</v>
      </c>
      <c r="C107" s="30"/>
      <c r="D107" s="30"/>
      <c r="E107" s="30">
        <v>0.2</v>
      </c>
      <c r="F107" s="30">
        <v>1</v>
      </c>
      <c r="G107" s="287">
        <v>98</v>
      </c>
      <c r="H107" s="287">
        <v>0.05</v>
      </c>
      <c r="I107" s="287">
        <v>95.6</v>
      </c>
      <c r="J107" s="287"/>
      <c r="K107" s="287"/>
      <c r="L107" s="287"/>
      <c r="M107" s="287"/>
      <c r="N107" s="287"/>
      <c r="O107" s="261"/>
      <c r="Q107" s="30"/>
      <c r="R107" s="315"/>
      <c r="S107" s="315">
        <v>78.4</v>
      </c>
      <c r="T107" s="315"/>
      <c r="U107" s="315"/>
      <c r="V107" s="315"/>
      <c r="W107" s="315"/>
      <c r="X107" s="315">
        <v>0.04</v>
      </c>
      <c r="Y107" s="315"/>
      <c r="Z107" s="315"/>
      <c r="AA107" s="315">
        <v>19.4</v>
      </c>
      <c r="AB107" s="315"/>
      <c r="AC107" s="315"/>
      <c r="AD107" s="274">
        <v>78.392</v>
      </c>
      <c r="AE107" s="250">
        <v>4970</v>
      </c>
      <c r="AF107" s="250"/>
      <c r="AG107" s="274">
        <f>M107-N107</f>
        <v>0</v>
      </c>
      <c r="AH107" s="274"/>
      <c r="AI107" s="285"/>
      <c r="AJ107" s="30"/>
      <c r="AK107" s="30"/>
      <c r="AL107" s="30"/>
      <c r="AM107" s="45"/>
      <c r="AN107" s="42"/>
      <c r="AO107" s="42"/>
      <c r="AP107" s="42"/>
    </row>
    <row r="108" spans="1:42" ht="12.75">
      <c r="A108" s="41"/>
      <c r="B108" s="44" t="s">
        <v>215</v>
      </c>
      <c r="C108" s="30"/>
      <c r="D108" s="30"/>
      <c r="E108" s="30">
        <v>0.2</v>
      </c>
      <c r="F108" s="30">
        <v>1</v>
      </c>
      <c r="G108" s="287">
        <v>99</v>
      </c>
      <c r="H108" s="287">
        <v>0.2</v>
      </c>
      <c r="I108" s="287">
        <v>58.7</v>
      </c>
      <c r="J108" s="287"/>
      <c r="K108" s="287"/>
      <c r="L108" s="287"/>
      <c r="M108" s="287"/>
      <c r="N108" s="287"/>
      <c r="O108" s="261"/>
      <c r="Q108" s="30"/>
      <c r="R108" s="315"/>
      <c r="S108" s="315"/>
      <c r="T108" s="315">
        <v>99</v>
      </c>
      <c r="U108" s="315">
        <v>99</v>
      </c>
      <c r="V108" s="315"/>
      <c r="W108" s="315"/>
      <c r="X108" s="315">
        <v>0.02</v>
      </c>
      <c r="Y108" s="315"/>
      <c r="Z108" s="315"/>
      <c r="AA108" s="315"/>
      <c r="AB108" s="315"/>
      <c r="AC108" s="315"/>
      <c r="AD108" s="274">
        <v>99</v>
      </c>
      <c r="AE108" s="250">
        <v>5750</v>
      </c>
      <c r="AF108" s="250"/>
      <c r="AG108" s="274">
        <f>M108-N108</f>
        <v>0</v>
      </c>
      <c r="AH108" s="274"/>
      <c r="AI108" s="285"/>
      <c r="AJ108" s="30"/>
      <c r="AK108" s="30"/>
      <c r="AL108" s="30"/>
      <c r="AM108" s="45"/>
      <c r="AN108" s="42"/>
      <c r="AO108" s="42"/>
      <c r="AP108" s="42"/>
    </row>
    <row r="109" spans="1:42" ht="12.75">
      <c r="A109" s="41"/>
      <c r="B109" s="44"/>
      <c r="C109" s="30"/>
      <c r="D109" s="30"/>
      <c r="E109" s="30"/>
      <c r="F109" s="30"/>
      <c r="G109" s="287"/>
      <c r="H109" s="287"/>
      <c r="I109" s="287"/>
      <c r="J109" s="287"/>
      <c r="K109" s="287"/>
      <c r="L109" s="287"/>
      <c r="M109" s="287"/>
      <c r="N109" s="287"/>
      <c r="O109" s="261"/>
      <c r="Q109" s="30"/>
      <c r="R109" s="315"/>
      <c r="S109" s="315"/>
      <c r="T109" s="315"/>
      <c r="U109" s="315"/>
      <c r="V109" s="315"/>
      <c r="W109" s="315"/>
      <c r="X109" s="315"/>
      <c r="Y109" s="315"/>
      <c r="Z109" s="315"/>
      <c r="AA109" s="315"/>
      <c r="AB109" s="315"/>
      <c r="AC109" s="315"/>
      <c r="AD109" s="274"/>
      <c r="AE109" s="250"/>
      <c r="AF109" s="250"/>
      <c r="AG109" s="274"/>
      <c r="AH109" s="274"/>
      <c r="AI109" s="285"/>
      <c r="AJ109" s="30"/>
      <c r="AK109" s="30"/>
      <c r="AL109" s="30"/>
      <c r="AM109" s="45"/>
      <c r="AN109" s="42"/>
      <c r="AO109" s="42"/>
      <c r="AP109" s="42"/>
    </row>
    <row r="110" spans="1:42" ht="12.75">
      <c r="A110" s="41"/>
      <c r="B110" s="44"/>
      <c r="C110" s="30"/>
      <c r="D110" s="30"/>
      <c r="E110" s="30"/>
      <c r="F110" s="30"/>
      <c r="G110" s="287"/>
      <c r="H110" s="287"/>
      <c r="I110" s="287"/>
      <c r="J110" s="287"/>
      <c r="K110" s="287"/>
      <c r="L110" s="287"/>
      <c r="M110" s="287"/>
      <c r="N110" s="287"/>
      <c r="O110" s="261"/>
      <c r="Q110" s="30"/>
      <c r="R110" s="315"/>
      <c r="S110" s="315"/>
      <c r="T110" s="315"/>
      <c r="U110" s="315"/>
      <c r="V110" s="315"/>
      <c r="W110" s="315"/>
      <c r="X110" s="315"/>
      <c r="Y110" s="315"/>
      <c r="Z110" s="315"/>
      <c r="AA110" s="315"/>
      <c r="AB110" s="315"/>
      <c r="AC110" s="315"/>
      <c r="AD110" s="274"/>
      <c r="AE110" s="250"/>
      <c r="AF110" s="250"/>
      <c r="AG110" s="274"/>
      <c r="AH110" s="274"/>
      <c r="AI110" s="285"/>
      <c r="AJ110" s="30"/>
      <c r="AK110" s="30"/>
      <c r="AL110" s="30"/>
      <c r="AM110" s="45"/>
      <c r="AN110" s="42"/>
      <c r="AO110" s="42"/>
      <c r="AP110" s="42"/>
    </row>
    <row r="111" spans="1:42" ht="12.75">
      <c r="A111" s="41"/>
      <c r="B111" s="44"/>
      <c r="C111" s="30"/>
      <c r="D111" s="30"/>
      <c r="E111" s="30"/>
      <c r="F111" s="30"/>
      <c r="G111" s="287"/>
      <c r="H111" s="287"/>
      <c r="I111" s="287"/>
      <c r="J111" s="287"/>
      <c r="K111" s="287"/>
      <c r="L111" s="287"/>
      <c r="M111" s="287"/>
      <c r="N111" s="287"/>
      <c r="O111" s="261"/>
      <c r="Q111" s="30"/>
      <c r="R111" s="315"/>
      <c r="S111" s="315"/>
      <c r="T111" s="315"/>
      <c r="U111" s="315"/>
      <c r="V111" s="315"/>
      <c r="W111" s="315"/>
      <c r="X111" s="315"/>
      <c r="Y111" s="315"/>
      <c r="Z111" s="315"/>
      <c r="AA111" s="315"/>
      <c r="AB111" s="315"/>
      <c r="AC111" s="315"/>
      <c r="AD111" s="274"/>
      <c r="AE111" s="250"/>
      <c r="AF111" s="250"/>
      <c r="AG111" s="274"/>
      <c r="AH111" s="274"/>
      <c r="AI111" s="285"/>
      <c r="AJ111" s="30"/>
      <c r="AK111" s="30"/>
      <c r="AL111" s="30"/>
      <c r="AM111" s="45"/>
      <c r="AN111" s="42"/>
      <c r="AO111" s="42"/>
      <c r="AP111" s="42"/>
    </row>
    <row r="112" spans="1:42" ht="12.75">
      <c r="A112" s="41"/>
      <c r="B112" s="44"/>
      <c r="C112" s="30"/>
      <c r="D112" s="30"/>
      <c r="E112" s="30"/>
      <c r="F112" s="30"/>
      <c r="G112" s="287"/>
      <c r="H112" s="287"/>
      <c r="I112" s="287"/>
      <c r="J112" s="287"/>
      <c r="K112" s="287"/>
      <c r="L112" s="287"/>
      <c r="M112" s="287"/>
      <c r="N112" s="287"/>
      <c r="O112" s="261"/>
      <c r="Q112" s="30"/>
      <c r="R112" s="315"/>
      <c r="S112" s="315"/>
      <c r="T112" s="315"/>
      <c r="U112" s="315"/>
      <c r="V112" s="315"/>
      <c r="W112" s="315"/>
      <c r="X112" s="315"/>
      <c r="Y112" s="315"/>
      <c r="Z112" s="315"/>
      <c r="AA112" s="315"/>
      <c r="AB112" s="315"/>
      <c r="AC112" s="315"/>
      <c r="AD112" s="274"/>
      <c r="AE112" s="250"/>
      <c r="AF112" s="250"/>
      <c r="AG112" s="274"/>
      <c r="AH112" s="274"/>
      <c r="AI112" s="285"/>
      <c r="AJ112" s="30"/>
      <c r="AK112" s="30"/>
      <c r="AL112" s="30"/>
      <c r="AM112" s="45"/>
      <c r="AN112" s="42"/>
      <c r="AO112" s="42"/>
      <c r="AP112" s="42"/>
    </row>
    <row r="113" spans="1:42" ht="12.75">
      <c r="A113" s="41"/>
      <c r="B113" s="44"/>
      <c r="C113" s="30"/>
      <c r="D113" s="30"/>
      <c r="E113" s="30"/>
      <c r="F113" s="30"/>
      <c r="G113" s="287"/>
      <c r="H113" s="287"/>
      <c r="I113" s="287"/>
      <c r="J113" s="287"/>
      <c r="K113" s="287"/>
      <c r="L113" s="287"/>
      <c r="M113" s="287"/>
      <c r="N113" s="287"/>
      <c r="O113" s="261"/>
      <c r="Q113" s="30"/>
      <c r="R113" s="315"/>
      <c r="S113" s="315"/>
      <c r="T113" s="315"/>
      <c r="U113" s="315"/>
      <c r="V113" s="315"/>
      <c r="W113" s="315"/>
      <c r="X113" s="315"/>
      <c r="Y113" s="315"/>
      <c r="Z113" s="315"/>
      <c r="AA113" s="315"/>
      <c r="AB113" s="315"/>
      <c r="AC113" s="315"/>
      <c r="AD113" s="274"/>
      <c r="AE113" s="250"/>
      <c r="AF113" s="250"/>
      <c r="AG113" s="274"/>
      <c r="AH113" s="274"/>
      <c r="AI113" s="285"/>
      <c r="AJ113" s="30"/>
      <c r="AK113" s="30"/>
      <c r="AL113" s="30"/>
      <c r="AM113" s="45"/>
      <c r="AN113" s="42"/>
      <c r="AO113" s="42"/>
      <c r="AP113" s="42"/>
    </row>
    <row r="114" spans="1:42" ht="12.75">
      <c r="A114" s="41"/>
      <c r="B114" s="44"/>
      <c r="C114" s="30"/>
      <c r="D114" s="30"/>
      <c r="E114" s="30"/>
      <c r="F114" s="30"/>
      <c r="G114" s="287"/>
      <c r="H114" s="287"/>
      <c r="I114" s="287"/>
      <c r="J114" s="287"/>
      <c r="K114" s="287"/>
      <c r="L114" s="287"/>
      <c r="M114" s="287"/>
      <c r="N114" s="287"/>
      <c r="O114" s="261"/>
      <c r="Q114" s="30"/>
      <c r="R114" s="315"/>
      <c r="S114" s="315"/>
      <c r="T114" s="315"/>
      <c r="U114" s="315"/>
      <c r="V114" s="315"/>
      <c r="W114" s="315"/>
      <c r="X114" s="315"/>
      <c r="Y114" s="315"/>
      <c r="Z114" s="315"/>
      <c r="AA114" s="315"/>
      <c r="AB114" s="315"/>
      <c r="AC114" s="315"/>
      <c r="AD114" s="274"/>
      <c r="AE114" s="250"/>
      <c r="AF114" s="250"/>
      <c r="AG114" s="274"/>
      <c r="AH114" s="274"/>
      <c r="AI114" s="285"/>
      <c r="AJ114" s="30"/>
      <c r="AK114" s="30"/>
      <c r="AL114" s="30"/>
      <c r="AM114" s="45"/>
      <c r="AN114" s="42"/>
      <c r="AO114" s="42"/>
      <c r="AP114" s="42"/>
    </row>
    <row r="115" spans="1:42" ht="12.75">
      <c r="A115" s="41"/>
      <c r="B115" s="44"/>
      <c r="C115" s="30"/>
      <c r="D115" s="30"/>
      <c r="E115" s="30"/>
      <c r="F115" s="30"/>
      <c r="G115" s="287"/>
      <c r="H115" s="287"/>
      <c r="I115" s="287"/>
      <c r="J115" s="287"/>
      <c r="K115" s="287"/>
      <c r="L115" s="287"/>
      <c r="M115" s="287"/>
      <c r="N115" s="287"/>
      <c r="O115" s="261"/>
      <c r="Q115" s="30"/>
      <c r="R115" s="315"/>
      <c r="S115" s="315"/>
      <c r="T115" s="315"/>
      <c r="U115" s="315"/>
      <c r="V115" s="315"/>
      <c r="W115" s="315"/>
      <c r="X115" s="315"/>
      <c r="Y115" s="315"/>
      <c r="Z115" s="315"/>
      <c r="AA115" s="315"/>
      <c r="AB115" s="315"/>
      <c r="AC115" s="315"/>
      <c r="AD115" s="274"/>
      <c r="AE115" s="250"/>
      <c r="AF115" s="250"/>
      <c r="AG115" s="274"/>
      <c r="AH115" s="274"/>
      <c r="AI115" s="285"/>
      <c r="AJ115" s="30"/>
      <c r="AK115" s="30"/>
      <c r="AL115" s="30"/>
      <c r="AM115" s="45"/>
      <c r="AN115" s="42"/>
      <c r="AO115" s="42"/>
      <c r="AP115" s="42"/>
    </row>
    <row r="116" spans="1:42" ht="12.75">
      <c r="A116" s="41"/>
      <c r="B116" s="44"/>
      <c r="C116" s="30"/>
      <c r="D116" s="30"/>
      <c r="E116" s="30"/>
      <c r="F116" s="30"/>
      <c r="G116" s="287"/>
      <c r="H116" s="287"/>
      <c r="I116" s="287"/>
      <c r="J116" s="287"/>
      <c r="K116" s="287"/>
      <c r="L116" s="287"/>
      <c r="M116" s="287"/>
      <c r="N116" s="287"/>
      <c r="O116" s="261"/>
      <c r="Q116" s="30"/>
      <c r="R116" s="315"/>
      <c r="S116" s="315"/>
      <c r="T116" s="315"/>
      <c r="U116" s="315"/>
      <c r="V116" s="315"/>
      <c r="W116" s="315"/>
      <c r="X116" s="315"/>
      <c r="Y116" s="315"/>
      <c r="Z116" s="315"/>
      <c r="AA116" s="315"/>
      <c r="AB116" s="315"/>
      <c r="AC116" s="315"/>
      <c r="AD116" s="274"/>
      <c r="AE116" s="250"/>
      <c r="AF116" s="250"/>
      <c r="AG116" s="274"/>
      <c r="AH116" s="274"/>
      <c r="AI116" s="285"/>
      <c r="AJ116" s="30"/>
      <c r="AK116" s="30"/>
      <c r="AL116" s="30"/>
      <c r="AM116" s="45"/>
      <c r="AN116" s="42"/>
      <c r="AO116" s="42"/>
      <c r="AP116" s="42"/>
    </row>
    <row r="117" spans="1:42" ht="12.75">
      <c r="A117" s="41"/>
      <c r="B117" s="44"/>
      <c r="C117" s="30"/>
      <c r="D117" s="30"/>
      <c r="E117" s="30"/>
      <c r="F117" s="30"/>
      <c r="G117" s="287"/>
      <c r="H117" s="287"/>
      <c r="I117" s="287"/>
      <c r="J117" s="287"/>
      <c r="K117" s="287"/>
      <c r="L117" s="287"/>
      <c r="M117" s="287"/>
      <c r="N117" s="287"/>
      <c r="O117" s="261"/>
      <c r="Q117" s="30"/>
      <c r="R117" s="315"/>
      <c r="S117" s="315"/>
      <c r="T117" s="315"/>
      <c r="U117" s="315"/>
      <c r="V117" s="315"/>
      <c r="W117" s="315"/>
      <c r="X117" s="315"/>
      <c r="Y117" s="315"/>
      <c r="Z117" s="315"/>
      <c r="AA117" s="315"/>
      <c r="AB117" s="315"/>
      <c r="AC117" s="315"/>
      <c r="AD117" s="274"/>
      <c r="AE117" s="250"/>
      <c r="AF117" s="250"/>
      <c r="AG117" s="274"/>
      <c r="AH117" s="274"/>
      <c r="AI117" s="285"/>
      <c r="AJ117" s="30"/>
      <c r="AK117" s="30"/>
      <c r="AL117" s="30"/>
      <c r="AM117" s="45"/>
      <c r="AN117" s="42"/>
      <c r="AO117" s="42"/>
      <c r="AP117" s="42"/>
    </row>
    <row r="118" spans="1:42" ht="12.75">
      <c r="A118" s="41"/>
      <c r="B118" s="44"/>
      <c r="C118" s="30"/>
      <c r="D118" s="30"/>
      <c r="E118" s="30"/>
      <c r="F118" s="30"/>
      <c r="G118" s="287"/>
      <c r="H118" s="287"/>
      <c r="I118" s="287"/>
      <c r="J118" s="287"/>
      <c r="K118" s="287"/>
      <c r="L118" s="287"/>
      <c r="M118" s="287"/>
      <c r="N118" s="287"/>
      <c r="O118" s="261"/>
      <c r="Q118" s="30"/>
      <c r="R118" s="315"/>
      <c r="S118" s="315"/>
      <c r="T118" s="315"/>
      <c r="U118" s="315"/>
      <c r="V118" s="315"/>
      <c r="W118" s="315"/>
      <c r="X118" s="315"/>
      <c r="Y118" s="315"/>
      <c r="Z118" s="315"/>
      <c r="AA118" s="315"/>
      <c r="AB118" s="315"/>
      <c r="AC118" s="315"/>
      <c r="AD118" s="274"/>
      <c r="AE118" s="250"/>
      <c r="AF118" s="250"/>
      <c r="AG118" s="274"/>
      <c r="AH118" s="274"/>
      <c r="AI118" s="285"/>
      <c r="AJ118" s="30"/>
      <c r="AK118" s="30"/>
      <c r="AL118" s="30"/>
      <c r="AM118" s="45"/>
      <c r="AN118" s="42"/>
      <c r="AO118" s="42"/>
      <c r="AP118" s="42"/>
    </row>
    <row r="119" spans="1:42" ht="12.75">
      <c r="A119" s="41"/>
      <c r="B119" s="44"/>
      <c r="C119" s="30"/>
      <c r="D119" s="30"/>
      <c r="E119" s="30"/>
      <c r="F119" s="30"/>
      <c r="G119" s="30"/>
      <c r="H119" s="30"/>
      <c r="I119" s="30"/>
      <c r="J119" s="30"/>
      <c r="K119" s="30"/>
      <c r="L119" s="30"/>
      <c r="M119" s="30"/>
      <c r="N119" s="30"/>
      <c r="O119" s="261"/>
      <c r="Q119" s="30"/>
      <c r="R119" s="315"/>
      <c r="S119" s="315"/>
      <c r="T119" s="315"/>
      <c r="U119" s="315"/>
      <c r="V119" s="315"/>
      <c r="W119" s="315"/>
      <c r="X119" s="315"/>
      <c r="Y119" s="315"/>
      <c r="Z119" s="315"/>
      <c r="AA119" s="315"/>
      <c r="AB119" s="315"/>
      <c r="AC119" s="315"/>
      <c r="AD119" s="274"/>
      <c r="AE119" s="250"/>
      <c r="AF119" s="250"/>
      <c r="AG119" s="274"/>
      <c r="AH119" s="274"/>
      <c r="AI119" s="285"/>
      <c r="AJ119" s="30"/>
      <c r="AK119" s="30"/>
      <c r="AL119" s="30"/>
      <c r="AM119" s="45"/>
      <c r="AN119" s="42"/>
      <c r="AO119" s="42"/>
      <c r="AP119" s="42"/>
    </row>
    <row r="120" spans="1:42" ht="12.75">
      <c r="A120" s="41"/>
      <c r="B120" s="44"/>
      <c r="C120" s="30"/>
      <c r="D120" s="30"/>
      <c r="E120" s="30"/>
      <c r="F120" s="30"/>
      <c r="G120" s="30"/>
      <c r="H120" s="30"/>
      <c r="I120" s="30"/>
      <c r="J120" s="30"/>
      <c r="K120" s="30"/>
      <c r="L120" s="30"/>
      <c r="M120" s="30"/>
      <c r="N120" s="30"/>
      <c r="O120" s="261"/>
      <c r="Q120" s="30"/>
      <c r="R120" s="315"/>
      <c r="S120" s="315"/>
      <c r="T120" s="315"/>
      <c r="U120" s="315"/>
      <c r="V120" s="315"/>
      <c r="W120" s="315"/>
      <c r="X120" s="315"/>
      <c r="Y120" s="315"/>
      <c r="Z120" s="315"/>
      <c r="AA120" s="315"/>
      <c r="AB120" s="315"/>
      <c r="AC120" s="315"/>
      <c r="AD120" s="274"/>
      <c r="AE120" s="250"/>
      <c r="AF120" s="250"/>
      <c r="AG120" s="274"/>
      <c r="AH120" s="274"/>
      <c r="AI120" s="285"/>
      <c r="AJ120" s="30"/>
      <c r="AK120" s="30"/>
      <c r="AL120" s="30"/>
      <c r="AM120" s="45"/>
      <c r="AN120" s="42"/>
      <c r="AO120" s="42"/>
      <c r="AP120" s="42"/>
    </row>
    <row r="121" spans="1:42" ht="12.75">
      <c r="A121" s="41"/>
      <c r="B121" s="44"/>
      <c r="C121" s="30"/>
      <c r="D121" s="30"/>
      <c r="E121" s="30"/>
      <c r="F121" s="30"/>
      <c r="G121" s="30"/>
      <c r="H121" s="30"/>
      <c r="I121" s="30"/>
      <c r="J121" s="30"/>
      <c r="K121" s="30"/>
      <c r="L121" s="30"/>
      <c r="M121" s="30"/>
      <c r="N121" s="30"/>
      <c r="O121" s="261"/>
      <c r="Q121" s="30"/>
      <c r="R121" s="315"/>
      <c r="S121" s="315"/>
      <c r="T121" s="315"/>
      <c r="U121" s="315"/>
      <c r="V121" s="315"/>
      <c r="W121" s="315"/>
      <c r="X121" s="315"/>
      <c r="Y121" s="315"/>
      <c r="Z121" s="315"/>
      <c r="AA121" s="315"/>
      <c r="AB121" s="315"/>
      <c r="AC121" s="315"/>
      <c r="AD121" s="274"/>
      <c r="AE121" s="250"/>
      <c r="AF121" s="250"/>
      <c r="AG121" s="274"/>
      <c r="AH121" s="274"/>
      <c r="AI121" s="285"/>
      <c r="AJ121" s="30"/>
      <c r="AK121" s="30"/>
      <c r="AL121" s="30"/>
      <c r="AM121" s="45"/>
      <c r="AN121" s="42"/>
      <c r="AO121" s="42"/>
      <c r="AP121" s="42"/>
    </row>
    <row r="122" spans="1:42" ht="12.75">
      <c r="A122" s="41"/>
      <c r="B122" s="44"/>
      <c r="C122" s="30"/>
      <c r="D122" s="30"/>
      <c r="E122" s="30"/>
      <c r="F122" s="30"/>
      <c r="G122" s="30"/>
      <c r="H122" s="30"/>
      <c r="I122" s="30"/>
      <c r="J122" s="30"/>
      <c r="K122" s="30"/>
      <c r="L122" s="30"/>
      <c r="M122" s="30"/>
      <c r="N122" s="30"/>
      <c r="O122" s="261"/>
      <c r="Q122" s="30"/>
      <c r="R122" s="315"/>
      <c r="S122" s="315"/>
      <c r="T122" s="315"/>
      <c r="U122" s="315"/>
      <c r="V122" s="315"/>
      <c r="W122" s="315"/>
      <c r="X122" s="315"/>
      <c r="Y122" s="315"/>
      <c r="Z122" s="315"/>
      <c r="AA122" s="315"/>
      <c r="AB122" s="315"/>
      <c r="AC122" s="315"/>
      <c r="AD122" s="274"/>
      <c r="AE122" s="250"/>
      <c r="AF122" s="250"/>
      <c r="AG122" s="274"/>
      <c r="AH122" s="274"/>
      <c r="AI122" s="285"/>
      <c r="AJ122" s="30"/>
      <c r="AK122" s="30"/>
      <c r="AL122" s="30"/>
      <c r="AM122" s="45"/>
      <c r="AN122" s="42"/>
      <c r="AO122" s="42"/>
      <c r="AP122" s="42"/>
    </row>
    <row r="123" spans="1:42" ht="12.75">
      <c r="A123" s="41"/>
      <c r="B123" s="44"/>
      <c r="C123" s="30"/>
      <c r="D123" s="30"/>
      <c r="E123" s="30"/>
      <c r="F123" s="30"/>
      <c r="G123" s="30"/>
      <c r="H123" s="30"/>
      <c r="I123" s="30"/>
      <c r="J123" s="30"/>
      <c r="K123" s="30"/>
      <c r="L123" s="30"/>
      <c r="M123" s="30"/>
      <c r="N123" s="30"/>
      <c r="O123" s="261"/>
      <c r="Q123" s="30"/>
      <c r="R123" s="315"/>
      <c r="S123" s="315"/>
      <c r="T123" s="315"/>
      <c r="U123" s="315"/>
      <c r="V123" s="315"/>
      <c r="W123" s="315"/>
      <c r="X123" s="315"/>
      <c r="Y123" s="315"/>
      <c r="Z123" s="315"/>
      <c r="AA123" s="315"/>
      <c r="AB123" s="315"/>
      <c r="AC123" s="315"/>
      <c r="AD123" s="274"/>
      <c r="AE123" s="250"/>
      <c r="AF123" s="250"/>
      <c r="AG123" s="274"/>
      <c r="AH123" s="274"/>
      <c r="AI123" s="285"/>
      <c r="AJ123" s="30"/>
      <c r="AK123" s="30"/>
      <c r="AL123" s="30"/>
      <c r="AM123" s="45"/>
      <c r="AN123" s="42"/>
      <c r="AO123" s="42"/>
      <c r="AP123" s="42"/>
    </row>
    <row r="124" spans="1:42" ht="12.75">
      <c r="A124" s="41"/>
      <c r="B124" s="44"/>
      <c r="C124" s="30"/>
      <c r="D124" s="30"/>
      <c r="E124" s="30"/>
      <c r="F124" s="30"/>
      <c r="G124" s="30"/>
      <c r="H124" s="30"/>
      <c r="I124" s="30"/>
      <c r="J124" s="30"/>
      <c r="K124" s="30"/>
      <c r="L124" s="30"/>
      <c r="M124" s="30"/>
      <c r="N124" s="30"/>
      <c r="O124" s="261"/>
      <c r="Q124" s="30"/>
      <c r="R124" s="315"/>
      <c r="S124" s="315"/>
      <c r="T124" s="315"/>
      <c r="U124" s="315"/>
      <c r="V124" s="315"/>
      <c r="W124" s="315"/>
      <c r="X124" s="315"/>
      <c r="Y124" s="315"/>
      <c r="Z124" s="315"/>
      <c r="AA124" s="315"/>
      <c r="AB124" s="315"/>
      <c r="AC124" s="315"/>
      <c r="AD124" s="274"/>
      <c r="AE124" s="250"/>
      <c r="AF124" s="250"/>
      <c r="AG124" s="274"/>
      <c r="AH124" s="274"/>
      <c r="AI124" s="285"/>
      <c r="AJ124" s="30"/>
      <c r="AK124" s="30"/>
      <c r="AL124" s="30"/>
      <c r="AM124" s="45"/>
      <c r="AN124" s="42"/>
      <c r="AO124" s="42"/>
      <c r="AP124" s="42"/>
    </row>
    <row r="125" spans="1:42" ht="12.75">
      <c r="A125" s="41"/>
      <c r="B125" s="44"/>
      <c r="C125" s="30"/>
      <c r="D125" s="30"/>
      <c r="E125" s="30"/>
      <c r="F125" s="30"/>
      <c r="G125" s="30"/>
      <c r="H125" s="30"/>
      <c r="I125" s="30"/>
      <c r="J125" s="30"/>
      <c r="K125" s="30"/>
      <c r="L125" s="30"/>
      <c r="M125" s="30"/>
      <c r="N125" s="30"/>
      <c r="O125" s="261"/>
      <c r="Q125" s="30"/>
      <c r="R125" s="315"/>
      <c r="S125" s="315"/>
      <c r="T125" s="315"/>
      <c r="U125" s="315"/>
      <c r="V125" s="315"/>
      <c r="W125" s="315"/>
      <c r="X125" s="315"/>
      <c r="Y125" s="315"/>
      <c r="Z125" s="315"/>
      <c r="AA125" s="315"/>
      <c r="AB125" s="315"/>
      <c r="AC125" s="315"/>
      <c r="AD125" s="274"/>
      <c r="AE125" s="250"/>
      <c r="AF125" s="250"/>
      <c r="AG125" s="274"/>
      <c r="AH125" s="274"/>
      <c r="AI125" s="285"/>
      <c r="AJ125" s="30"/>
      <c r="AK125" s="30"/>
      <c r="AL125" s="30"/>
      <c r="AM125" s="45"/>
      <c r="AN125" s="42"/>
      <c r="AO125" s="42"/>
      <c r="AP125" s="42"/>
    </row>
    <row r="126" spans="1:42" ht="12.75">
      <c r="A126" s="41"/>
      <c r="B126" s="44"/>
      <c r="C126" s="30"/>
      <c r="D126" s="30"/>
      <c r="E126" s="30"/>
      <c r="F126" s="30"/>
      <c r="G126" s="30"/>
      <c r="H126" s="30"/>
      <c r="I126" s="30"/>
      <c r="J126" s="30"/>
      <c r="K126" s="30"/>
      <c r="L126" s="30"/>
      <c r="M126" s="30"/>
      <c r="N126" s="30"/>
      <c r="O126" s="261"/>
      <c r="Q126" s="30"/>
      <c r="R126" s="315"/>
      <c r="S126" s="315"/>
      <c r="T126" s="315"/>
      <c r="U126" s="315"/>
      <c r="V126" s="315"/>
      <c r="W126" s="315"/>
      <c r="X126" s="315"/>
      <c r="Y126" s="315"/>
      <c r="Z126" s="315"/>
      <c r="AA126" s="315"/>
      <c r="AB126" s="315"/>
      <c r="AC126" s="315"/>
      <c r="AD126" s="274"/>
      <c r="AE126" s="250"/>
      <c r="AF126" s="250"/>
      <c r="AG126" s="274"/>
      <c r="AH126" s="274"/>
      <c r="AI126" s="285"/>
      <c r="AJ126" s="30"/>
      <c r="AK126" s="30"/>
      <c r="AL126" s="30"/>
      <c r="AM126" s="45"/>
      <c r="AN126" s="42"/>
      <c r="AO126" s="42"/>
      <c r="AP126" s="42"/>
    </row>
    <row r="127" spans="1:42" ht="12.75">
      <c r="A127" s="41"/>
      <c r="B127" s="44"/>
      <c r="C127" s="30"/>
      <c r="D127" s="30"/>
      <c r="E127" s="30"/>
      <c r="F127" s="30"/>
      <c r="G127" s="30"/>
      <c r="H127" s="30"/>
      <c r="I127" s="30"/>
      <c r="J127" s="30"/>
      <c r="K127" s="30"/>
      <c r="L127" s="30"/>
      <c r="M127" s="30"/>
      <c r="N127" s="30"/>
      <c r="O127" s="261"/>
      <c r="Q127" s="30"/>
      <c r="R127" s="315"/>
      <c r="S127" s="315"/>
      <c r="T127" s="315"/>
      <c r="U127" s="315"/>
      <c r="V127" s="315"/>
      <c r="W127" s="315"/>
      <c r="X127" s="315"/>
      <c r="Y127" s="315"/>
      <c r="Z127" s="315"/>
      <c r="AA127" s="315"/>
      <c r="AB127" s="315"/>
      <c r="AC127" s="315"/>
      <c r="AD127" s="274"/>
      <c r="AE127" s="250"/>
      <c r="AF127" s="250"/>
      <c r="AG127" s="274"/>
      <c r="AH127" s="274"/>
      <c r="AI127" s="285"/>
      <c r="AJ127" s="30"/>
      <c r="AK127" s="30"/>
      <c r="AL127" s="30"/>
      <c r="AM127" s="45"/>
      <c r="AN127" s="42"/>
      <c r="AO127" s="42"/>
      <c r="AP127" s="42"/>
    </row>
    <row r="128" spans="1:42" ht="12.75">
      <c r="A128" s="41"/>
      <c r="B128" s="44"/>
      <c r="C128" s="30"/>
      <c r="D128" s="30"/>
      <c r="E128" s="30"/>
      <c r="F128" s="30"/>
      <c r="G128" s="30"/>
      <c r="H128" s="30"/>
      <c r="I128" s="30"/>
      <c r="J128" s="30"/>
      <c r="K128" s="30"/>
      <c r="L128" s="30"/>
      <c r="M128" s="30"/>
      <c r="N128" s="30"/>
      <c r="O128" s="261"/>
      <c r="Q128" s="30"/>
      <c r="R128" s="315"/>
      <c r="S128" s="315"/>
      <c r="T128" s="315"/>
      <c r="U128" s="315"/>
      <c r="V128" s="315"/>
      <c r="W128" s="315"/>
      <c r="X128" s="315"/>
      <c r="Y128" s="315"/>
      <c r="Z128" s="315"/>
      <c r="AA128" s="315"/>
      <c r="AB128" s="315"/>
      <c r="AC128" s="315"/>
      <c r="AD128" s="274"/>
      <c r="AE128" s="250"/>
      <c r="AF128" s="250"/>
      <c r="AG128" s="274"/>
      <c r="AH128" s="274"/>
      <c r="AI128" s="285"/>
      <c r="AJ128" s="30"/>
      <c r="AK128" s="30"/>
      <c r="AL128" s="30"/>
      <c r="AM128" s="45"/>
      <c r="AN128" s="42"/>
      <c r="AO128" s="42"/>
      <c r="AP128" s="42"/>
    </row>
    <row r="129" spans="1:42" ht="12.75">
      <c r="A129" s="41"/>
      <c r="B129" s="44"/>
      <c r="C129" s="30"/>
      <c r="D129" s="30"/>
      <c r="E129" s="30"/>
      <c r="F129" s="30"/>
      <c r="G129" s="30"/>
      <c r="H129" s="30"/>
      <c r="I129" s="30"/>
      <c r="J129" s="30"/>
      <c r="K129" s="30"/>
      <c r="L129" s="30"/>
      <c r="M129" s="30"/>
      <c r="N129" s="30"/>
      <c r="O129" s="261"/>
      <c r="Q129" s="30"/>
      <c r="R129" s="315"/>
      <c r="S129" s="315"/>
      <c r="T129" s="315"/>
      <c r="U129" s="315"/>
      <c r="V129" s="315"/>
      <c r="W129" s="315"/>
      <c r="X129" s="315"/>
      <c r="Y129" s="315"/>
      <c r="Z129" s="315"/>
      <c r="AA129" s="315"/>
      <c r="AB129" s="315"/>
      <c r="AC129" s="315"/>
      <c r="AD129" s="274"/>
      <c r="AE129" s="250"/>
      <c r="AF129" s="250"/>
      <c r="AG129" s="274"/>
      <c r="AH129" s="274"/>
      <c r="AI129" s="285"/>
      <c r="AJ129" s="30"/>
      <c r="AK129" s="30"/>
      <c r="AL129" s="30"/>
      <c r="AM129" s="45"/>
      <c r="AN129" s="42"/>
      <c r="AO129" s="42"/>
      <c r="AP129" s="42"/>
    </row>
    <row r="130" spans="1:42" ht="12.75">
      <c r="A130" s="41"/>
      <c r="B130" s="44"/>
      <c r="C130" s="30"/>
      <c r="D130" s="30"/>
      <c r="E130" s="30"/>
      <c r="F130" s="30"/>
      <c r="G130" s="30"/>
      <c r="H130" s="30"/>
      <c r="I130" s="30"/>
      <c r="J130" s="30"/>
      <c r="K130" s="30"/>
      <c r="L130" s="30"/>
      <c r="M130" s="30"/>
      <c r="N130" s="30"/>
      <c r="O130" s="261"/>
      <c r="Q130" s="30"/>
      <c r="R130" s="315"/>
      <c r="S130" s="315"/>
      <c r="T130" s="315"/>
      <c r="U130" s="315"/>
      <c r="V130" s="315"/>
      <c r="W130" s="315"/>
      <c r="X130" s="315"/>
      <c r="Y130" s="315"/>
      <c r="Z130" s="315"/>
      <c r="AA130" s="315"/>
      <c r="AB130" s="315"/>
      <c r="AC130" s="315"/>
      <c r="AD130" s="274"/>
      <c r="AE130" s="250"/>
      <c r="AF130" s="250"/>
      <c r="AG130" s="274"/>
      <c r="AH130" s="274"/>
      <c r="AI130" s="285"/>
      <c r="AJ130" s="30"/>
      <c r="AK130" s="30"/>
      <c r="AL130" s="30"/>
      <c r="AM130" s="45"/>
      <c r="AN130" s="42"/>
      <c r="AO130" s="42"/>
      <c r="AP130" s="42"/>
    </row>
    <row r="131" spans="1:42" ht="12.75">
      <c r="A131" s="41"/>
      <c r="B131" s="44"/>
      <c r="C131" s="30"/>
      <c r="D131" s="30"/>
      <c r="E131" s="30"/>
      <c r="F131" s="30"/>
      <c r="G131" s="30"/>
      <c r="H131" s="30"/>
      <c r="I131" s="30"/>
      <c r="J131" s="30"/>
      <c r="K131" s="30"/>
      <c r="L131" s="30"/>
      <c r="M131" s="30"/>
      <c r="N131" s="30"/>
      <c r="O131" s="261"/>
      <c r="Q131" s="30"/>
      <c r="R131" s="315"/>
      <c r="S131" s="315"/>
      <c r="T131" s="315"/>
      <c r="U131" s="315"/>
      <c r="V131" s="315"/>
      <c r="W131" s="315"/>
      <c r="X131" s="315"/>
      <c r="Y131" s="315"/>
      <c r="Z131" s="315"/>
      <c r="AA131" s="315"/>
      <c r="AB131" s="315"/>
      <c r="AC131" s="315"/>
      <c r="AD131" s="274"/>
      <c r="AE131" s="250"/>
      <c r="AF131" s="250"/>
      <c r="AG131" s="274"/>
      <c r="AH131" s="274"/>
      <c r="AI131" s="285"/>
      <c r="AJ131" s="30"/>
      <c r="AK131" s="30"/>
      <c r="AL131" s="30"/>
      <c r="AM131" s="45"/>
      <c r="AN131" s="42"/>
      <c r="AO131" s="42"/>
      <c r="AP131" s="42"/>
    </row>
    <row r="132" spans="1:42" ht="12.75">
      <c r="A132" s="41"/>
      <c r="B132" s="44"/>
      <c r="C132" s="30"/>
      <c r="D132" s="30"/>
      <c r="E132" s="30"/>
      <c r="F132" s="30"/>
      <c r="G132" s="30"/>
      <c r="H132" s="30"/>
      <c r="I132" s="30"/>
      <c r="J132" s="30"/>
      <c r="K132" s="30"/>
      <c r="L132" s="30"/>
      <c r="M132" s="30"/>
      <c r="N132" s="30"/>
      <c r="O132" s="261"/>
      <c r="Q132" s="30"/>
      <c r="R132" s="315"/>
      <c r="S132" s="315"/>
      <c r="T132" s="315"/>
      <c r="U132" s="315"/>
      <c r="V132" s="315"/>
      <c r="W132" s="315"/>
      <c r="X132" s="315"/>
      <c r="Y132" s="315"/>
      <c r="Z132" s="315"/>
      <c r="AA132" s="315"/>
      <c r="AB132" s="315"/>
      <c r="AC132" s="315"/>
      <c r="AD132" s="274"/>
      <c r="AE132" s="250"/>
      <c r="AF132" s="250"/>
      <c r="AG132" s="274"/>
      <c r="AH132" s="274"/>
      <c r="AI132" s="285"/>
      <c r="AJ132" s="30"/>
      <c r="AK132" s="30"/>
      <c r="AL132" s="30"/>
      <c r="AM132" s="45"/>
      <c r="AN132" s="42"/>
      <c r="AO132" s="42"/>
      <c r="AP132" s="42"/>
    </row>
    <row r="133" spans="1:42" ht="12.75">
      <c r="A133" s="41"/>
      <c r="B133" s="44"/>
      <c r="C133" s="30"/>
      <c r="D133" s="30"/>
      <c r="E133" s="30"/>
      <c r="F133" s="30"/>
      <c r="G133" s="30"/>
      <c r="H133" s="30"/>
      <c r="I133" s="30"/>
      <c r="J133" s="30"/>
      <c r="K133" s="30"/>
      <c r="L133" s="30"/>
      <c r="M133" s="30"/>
      <c r="N133" s="30"/>
      <c r="O133" s="261"/>
      <c r="Q133" s="30"/>
      <c r="R133" s="315"/>
      <c r="S133" s="315"/>
      <c r="T133" s="315"/>
      <c r="U133" s="315"/>
      <c r="V133" s="315"/>
      <c r="W133" s="315"/>
      <c r="X133" s="315"/>
      <c r="Y133" s="315"/>
      <c r="Z133" s="315"/>
      <c r="AA133" s="315"/>
      <c r="AB133" s="315"/>
      <c r="AC133" s="315"/>
      <c r="AD133" s="274"/>
      <c r="AE133" s="250"/>
      <c r="AF133" s="250"/>
      <c r="AG133" s="274"/>
      <c r="AH133" s="274"/>
      <c r="AI133" s="285"/>
      <c r="AJ133" s="30"/>
      <c r="AK133" s="30"/>
      <c r="AL133" s="30"/>
      <c r="AM133" s="45"/>
      <c r="AN133" s="42"/>
      <c r="AO133" s="42"/>
      <c r="AP133" s="42"/>
    </row>
    <row r="134" spans="1:42" ht="13.5" thickBot="1">
      <c r="A134" s="41"/>
      <c r="B134" s="46"/>
      <c r="C134" s="47"/>
      <c r="D134" s="47"/>
      <c r="E134" s="47"/>
      <c r="F134" s="47"/>
      <c r="G134" s="47"/>
      <c r="H134" s="47"/>
      <c r="I134" s="47"/>
      <c r="J134" s="47"/>
      <c r="K134" s="47"/>
      <c r="L134" s="47"/>
      <c r="M134" s="47"/>
      <c r="N134" s="47"/>
      <c r="O134" s="262"/>
      <c r="Q134" s="47"/>
      <c r="R134" s="321"/>
      <c r="S134" s="321"/>
      <c r="T134" s="321"/>
      <c r="U134" s="321"/>
      <c r="V134" s="321"/>
      <c r="W134" s="321"/>
      <c r="X134" s="321"/>
      <c r="Y134" s="321"/>
      <c r="Z134" s="321"/>
      <c r="AA134" s="321"/>
      <c r="AB134" s="321"/>
      <c r="AC134" s="321"/>
      <c r="AD134" s="274"/>
      <c r="AE134" s="251"/>
      <c r="AF134" s="251"/>
      <c r="AG134" s="274"/>
      <c r="AH134" s="274"/>
      <c r="AI134" s="285"/>
      <c r="AJ134" s="47"/>
      <c r="AK134" s="47"/>
      <c r="AL134" s="47"/>
      <c r="AM134" s="48"/>
      <c r="AN134" s="42"/>
      <c r="AO134" s="42"/>
      <c r="AP134" s="42"/>
    </row>
    <row r="135" spans="1:42" ht="12.75">
      <c r="A135" s="41"/>
      <c r="B135" s="41"/>
      <c r="C135" s="42"/>
      <c r="D135" s="42"/>
      <c r="E135" s="42"/>
      <c r="F135" s="42"/>
      <c r="G135" s="42"/>
      <c r="H135" s="42"/>
      <c r="I135" s="42"/>
      <c r="J135" s="42"/>
      <c r="K135" s="42"/>
      <c r="L135" s="42"/>
      <c r="M135" s="42"/>
      <c r="N135" s="42"/>
      <c r="O135" s="260"/>
      <c r="Q135" s="42"/>
      <c r="R135" s="320"/>
      <c r="S135" s="320"/>
      <c r="T135" s="320"/>
      <c r="U135" s="320"/>
      <c r="V135" s="320"/>
      <c r="W135" s="320"/>
      <c r="X135" s="320"/>
      <c r="Y135" s="320"/>
      <c r="Z135" s="320"/>
      <c r="AA135" s="320"/>
      <c r="AB135" s="320"/>
      <c r="AC135" s="320"/>
      <c r="AD135" s="249"/>
      <c r="AE135" s="249"/>
      <c r="AF135" s="249"/>
      <c r="AG135" s="266"/>
      <c r="AH135" s="266"/>
      <c r="AI135" s="42"/>
      <c r="AJ135" s="42"/>
      <c r="AK135" s="42"/>
      <c r="AL135" s="42"/>
      <c r="AM135" s="42"/>
      <c r="AN135" s="42"/>
      <c r="AO135" s="42"/>
      <c r="AP135" s="42"/>
    </row>
    <row r="136" spans="1:42" ht="12.75">
      <c r="A136" s="41"/>
      <c r="B136" s="41"/>
      <c r="C136" s="42"/>
      <c r="D136" s="42"/>
      <c r="E136" s="42"/>
      <c r="F136" s="42"/>
      <c r="G136" s="42"/>
      <c r="H136" s="42"/>
      <c r="I136" s="42"/>
      <c r="J136" s="42"/>
      <c r="K136" s="42"/>
      <c r="L136" s="42"/>
      <c r="M136" s="42"/>
      <c r="N136" s="42"/>
      <c r="O136" s="260"/>
      <c r="Q136" s="42"/>
      <c r="R136" s="320"/>
      <c r="S136" s="320"/>
      <c r="T136" s="320"/>
      <c r="U136" s="320"/>
      <c r="V136" s="320"/>
      <c r="W136" s="320"/>
      <c r="X136" s="320"/>
      <c r="Y136" s="320"/>
      <c r="Z136" s="320"/>
      <c r="AA136" s="320"/>
      <c r="AB136" s="320"/>
      <c r="AC136" s="320"/>
      <c r="AD136" s="249"/>
      <c r="AE136" s="249"/>
      <c r="AF136" s="249"/>
      <c r="AG136" s="266"/>
      <c r="AH136" s="266"/>
      <c r="AI136" s="42"/>
      <c r="AJ136" s="42"/>
      <c r="AK136" s="42"/>
      <c r="AL136" s="42"/>
      <c r="AM136" s="42"/>
      <c r="AN136" s="42"/>
      <c r="AO136" s="42"/>
      <c r="AP136" s="42"/>
    </row>
    <row r="137" spans="1:42" ht="12.75">
      <c r="A137" s="41"/>
      <c r="B137" s="41"/>
      <c r="C137" s="42"/>
      <c r="D137" s="42"/>
      <c r="E137" s="42"/>
      <c r="F137" s="42"/>
      <c r="G137" s="42"/>
      <c r="H137" s="42"/>
      <c r="I137" s="42"/>
      <c r="J137" s="42"/>
      <c r="K137" s="42"/>
      <c r="L137" s="42"/>
      <c r="M137" s="42"/>
      <c r="N137" s="42"/>
      <c r="O137" s="260"/>
      <c r="Q137" s="42"/>
      <c r="R137" s="320"/>
      <c r="S137" s="320"/>
      <c r="T137" s="320"/>
      <c r="U137" s="320"/>
      <c r="V137" s="320"/>
      <c r="W137" s="320"/>
      <c r="X137" s="320"/>
      <c r="Y137" s="320"/>
      <c r="Z137" s="320"/>
      <c r="AA137" s="320"/>
      <c r="AB137" s="320"/>
      <c r="AC137" s="320"/>
      <c r="AD137" s="249"/>
      <c r="AE137" s="249"/>
      <c r="AF137" s="249"/>
      <c r="AG137" s="266"/>
      <c r="AH137" s="266"/>
      <c r="AI137" s="42"/>
      <c r="AJ137" s="42"/>
      <c r="AK137" s="42"/>
      <c r="AL137" s="42"/>
      <c r="AM137" s="42"/>
      <c r="AN137" s="42"/>
      <c r="AO137" s="42"/>
      <c r="AP137" s="42"/>
    </row>
    <row r="138" spans="1:42" ht="12.75">
      <c r="A138" s="41"/>
      <c r="B138" s="41"/>
      <c r="C138" s="42"/>
      <c r="D138" s="42"/>
      <c r="E138" s="42"/>
      <c r="F138" s="42"/>
      <c r="G138" s="42"/>
      <c r="H138" s="42"/>
      <c r="I138" s="42"/>
      <c r="J138" s="42"/>
      <c r="K138" s="42"/>
      <c r="L138" s="42"/>
      <c r="M138" s="42"/>
      <c r="N138" s="42"/>
      <c r="O138" s="260"/>
      <c r="Q138" s="42"/>
      <c r="R138" s="320"/>
      <c r="S138" s="320"/>
      <c r="T138" s="320"/>
      <c r="U138" s="320"/>
      <c r="V138" s="320"/>
      <c r="W138" s="320"/>
      <c r="X138" s="320"/>
      <c r="Y138" s="320"/>
      <c r="Z138" s="320"/>
      <c r="AA138" s="320"/>
      <c r="AB138" s="320"/>
      <c r="AC138" s="320"/>
      <c r="AD138" s="249"/>
      <c r="AE138" s="249"/>
      <c r="AF138" s="249"/>
      <c r="AG138" s="266"/>
      <c r="AH138" s="266"/>
      <c r="AI138" s="42"/>
      <c r="AJ138" s="42"/>
      <c r="AK138" s="42"/>
      <c r="AL138" s="42"/>
      <c r="AM138" s="42"/>
      <c r="AN138" s="42"/>
      <c r="AO138" s="42"/>
      <c r="AP138" s="42"/>
    </row>
    <row r="139" spans="1:42" ht="12.75">
      <c r="A139" s="41"/>
      <c r="B139" s="41"/>
      <c r="C139" s="42"/>
      <c r="D139" s="42"/>
      <c r="E139" s="42"/>
      <c r="F139" s="42"/>
      <c r="G139" s="42"/>
      <c r="H139" s="42"/>
      <c r="I139" s="42"/>
      <c r="J139" s="42"/>
      <c r="K139" s="42"/>
      <c r="L139" s="42"/>
      <c r="M139" s="42"/>
      <c r="N139" s="42"/>
      <c r="O139" s="260"/>
      <c r="Q139" s="42"/>
      <c r="R139" s="320"/>
      <c r="S139" s="320"/>
      <c r="T139" s="320"/>
      <c r="U139" s="320"/>
      <c r="V139" s="320"/>
      <c r="W139" s="320"/>
      <c r="X139" s="320"/>
      <c r="Y139" s="320"/>
      <c r="Z139" s="320"/>
      <c r="AA139" s="320"/>
      <c r="AB139" s="320"/>
      <c r="AC139" s="320"/>
      <c r="AD139" s="249"/>
      <c r="AE139" s="249"/>
      <c r="AF139" s="249"/>
      <c r="AG139" s="266"/>
      <c r="AH139" s="266"/>
      <c r="AI139" s="42"/>
      <c r="AJ139" s="42"/>
      <c r="AK139" s="42"/>
      <c r="AL139" s="42"/>
      <c r="AM139" s="42"/>
      <c r="AN139" s="42"/>
      <c r="AO139" s="42"/>
      <c r="AP139" s="42"/>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DS50"/>
  <sheetViews>
    <sheetView tabSelected="1" zoomScale="85" zoomScaleNormal="85" workbookViewId="0" topLeftCell="A1">
      <pane xSplit="5" ySplit="5" topLeftCell="P6" activePane="bottomRight" state="frozen"/>
      <selection pane="topLeft" activeCell="A1" sqref="A1"/>
      <selection pane="topRight" activeCell="F1" sqref="F1"/>
      <selection pane="bottomLeft" activeCell="A6" sqref="A6"/>
      <selection pane="bottomRight" activeCell="D46" sqref="D46"/>
    </sheetView>
  </sheetViews>
  <sheetFormatPr defaultColWidth="11.421875" defaultRowHeight="12.75"/>
  <cols>
    <col min="1" max="1" width="2.00390625" style="41" customWidth="1"/>
    <col min="2" max="2" width="24.140625" style="73" customWidth="1"/>
    <col min="3" max="4" width="13.57421875" style="62" customWidth="1"/>
    <col min="5" max="5" width="13.57421875" style="63" customWidth="1"/>
    <col min="6" max="7" width="13.57421875" style="64" customWidth="1"/>
    <col min="8" max="9" width="13.57421875" style="65" customWidth="1"/>
    <col min="10" max="11" width="13.57421875" style="66" customWidth="1"/>
    <col min="12" max="13" width="13.57421875" style="67" customWidth="1"/>
    <col min="14" max="15" width="13.57421875" style="68" customWidth="1"/>
    <col min="16" max="16" width="13.57421875" style="69" customWidth="1"/>
    <col min="17" max="17" width="13.57421875" style="230" customWidth="1"/>
    <col min="18" max="18" width="13.57421875" style="71" customWidth="1"/>
    <col min="19" max="19" width="13.57421875" style="236" customWidth="1"/>
    <col min="20" max="20" width="13.57421875" style="15" customWidth="1"/>
    <col min="21" max="21" width="13.57421875" style="13" customWidth="1"/>
    <col min="22" max="16384" width="9.140625" style="0" customWidth="1"/>
  </cols>
  <sheetData>
    <row r="1" spans="2:20" s="60" customFormat="1" ht="26.25">
      <c r="B1" s="54" t="s">
        <v>10</v>
      </c>
      <c r="Q1" s="43"/>
      <c r="S1" s="43"/>
      <c r="T1" s="43"/>
    </row>
    <row r="2" spans="1:21" ht="18">
      <c r="A2" s="62"/>
      <c r="B2" s="342"/>
      <c r="D2" s="344"/>
      <c r="E2" s="353" t="s">
        <v>147</v>
      </c>
      <c r="F2" s="204"/>
      <c r="G2" s="341" t="s">
        <v>146</v>
      </c>
      <c r="H2" s="204"/>
      <c r="I2" s="204"/>
      <c r="J2" s="341" t="s">
        <v>146</v>
      </c>
      <c r="K2" s="204"/>
      <c r="L2" s="204"/>
      <c r="M2" s="341" t="s">
        <v>146</v>
      </c>
      <c r="N2" s="204"/>
      <c r="O2" s="204"/>
      <c r="P2" s="341" t="s">
        <v>146</v>
      </c>
      <c r="Q2" s="228"/>
      <c r="R2" s="204"/>
      <c r="S2" s="288"/>
      <c r="T2" s="228"/>
      <c r="U2" s="204"/>
    </row>
    <row r="3" spans="1:21" s="2" customFormat="1" ht="12.75">
      <c r="A3" s="340"/>
      <c r="B3" s="343"/>
      <c r="C3" s="340" t="s">
        <v>148</v>
      </c>
      <c r="D3" s="344"/>
      <c r="E3" s="344"/>
      <c r="F3" s="75" t="s">
        <v>148</v>
      </c>
      <c r="G3" s="75"/>
      <c r="H3" s="76" t="s">
        <v>148</v>
      </c>
      <c r="I3" s="76"/>
      <c r="J3" s="77" t="s">
        <v>151</v>
      </c>
      <c r="K3" s="77"/>
      <c r="L3" s="78" t="s">
        <v>153</v>
      </c>
      <c r="M3" s="78"/>
      <c r="N3" s="79" t="s">
        <v>153</v>
      </c>
      <c r="O3" s="79"/>
      <c r="P3" s="80"/>
      <c r="Q3" s="80"/>
      <c r="R3" s="81"/>
      <c r="S3" s="81"/>
      <c r="T3" s="160"/>
      <c r="U3" s="18"/>
    </row>
    <row r="4" spans="1:21" s="2" customFormat="1" ht="12.75">
      <c r="A4" s="340"/>
      <c r="B4" s="343"/>
      <c r="C4" s="340" t="s">
        <v>145</v>
      </c>
      <c r="D4" s="340"/>
      <c r="E4" s="344"/>
      <c r="F4" s="75" t="s">
        <v>145</v>
      </c>
      <c r="G4" s="75"/>
      <c r="H4" s="76" t="s">
        <v>149</v>
      </c>
      <c r="I4" s="76"/>
      <c r="J4" s="77" t="s">
        <v>152</v>
      </c>
      <c r="K4" s="77"/>
      <c r="L4" s="78" t="s">
        <v>150</v>
      </c>
      <c r="M4" s="78"/>
      <c r="N4" s="79" t="s">
        <v>154</v>
      </c>
      <c r="O4" s="79"/>
      <c r="P4" s="80"/>
      <c r="Q4" s="158"/>
      <c r="R4" s="81"/>
      <c r="S4" s="159"/>
      <c r="T4" s="160"/>
      <c r="U4" s="18"/>
    </row>
    <row r="5" spans="1:21" ht="12.75">
      <c r="A5" s="62"/>
      <c r="B5" s="342"/>
      <c r="C5" s="345" t="s">
        <v>4</v>
      </c>
      <c r="D5" s="345" t="s">
        <v>5</v>
      </c>
      <c r="E5" s="345" t="s">
        <v>6</v>
      </c>
      <c r="F5" s="153" t="s">
        <v>4</v>
      </c>
      <c r="G5" s="153" t="s">
        <v>5</v>
      </c>
      <c r="H5" s="154" t="s">
        <v>4</v>
      </c>
      <c r="I5" s="154" t="s">
        <v>5</v>
      </c>
      <c r="J5" s="155" t="s">
        <v>4</v>
      </c>
      <c r="K5" s="155" t="s">
        <v>5</v>
      </c>
      <c r="L5" s="156" t="s">
        <v>4</v>
      </c>
      <c r="M5" s="156" t="s">
        <v>5</v>
      </c>
      <c r="N5" s="157" t="s">
        <v>4</v>
      </c>
      <c r="O5" s="157" t="s">
        <v>5</v>
      </c>
      <c r="P5" s="158" t="s">
        <v>4</v>
      </c>
      <c r="Q5" s="158" t="s">
        <v>5</v>
      </c>
      <c r="R5" s="159" t="s">
        <v>4</v>
      </c>
      <c r="S5" s="159" t="s">
        <v>5</v>
      </c>
      <c r="T5" s="160" t="s">
        <v>4</v>
      </c>
      <c r="U5" s="160" t="s">
        <v>5</v>
      </c>
    </row>
    <row r="6" spans="1:123" ht="12.75">
      <c r="A6" s="62"/>
      <c r="B6" s="346" t="s">
        <v>155</v>
      </c>
      <c r="C6" s="347"/>
      <c r="D6" s="348">
        <v>100</v>
      </c>
      <c r="E6" s="349" t="s">
        <v>12</v>
      </c>
      <c r="F6" s="177">
        <v>0</v>
      </c>
      <c r="G6" s="289">
        <v>100</v>
      </c>
      <c r="H6" s="179">
        <v>0</v>
      </c>
      <c r="I6" s="290">
        <v>100</v>
      </c>
      <c r="J6" s="181">
        <v>0</v>
      </c>
      <c r="K6" s="291">
        <v>100</v>
      </c>
      <c r="L6" s="292">
        <v>0</v>
      </c>
      <c r="M6" s="292">
        <v>100</v>
      </c>
      <c r="N6" s="293">
        <v>0</v>
      </c>
      <c r="O6" s="293">
        <v>100</v>
      </c>
      <c r="P6" s="70"/>
      <c r="Q6" s="229"/>
      <c r="R6" s="235"/>
      <c r="S6" s="234"/>
      <c r="T6" s="237"/>
      <c r="U6" s="72"/>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row>
    <row r="7" spans="1:123" ht="12.75">
      <c r="A7" s="62"/>
      <c r="B7" s="346" t="s">
        <v>158</v>
      </c>
      <c r="C7" s="347"/>
      <c r="D7" s="348">
        <v>15</v>
      </c>
      <c r="E7" s="349" t="s">
        <v>12</v>
      </c>
      <c r="F7" s="177">
        <v>0</v>
      </c>
      <c r="G7" s="289">
        <v>12</v>
      </c>
      <c r="H7" s="179">
        <v>0</v>
      </c>
      <c r="I7" s="290">
        <v>12</v>
      </c>
      <c r="J7" s="181">
        <v>0</v>
      </c>
      <c r="K7" s="291">
        <v>12</v>
      </c>
      <c r="L7" s="292">
        <v>0</v>
      </c>
      <c r="M7" s="292">
        <v>12</v>
      </c>
      <c r="N7" s="293">
        <v>0</v>
      </c>
      <c r="O7" s="293">
        <v>12</v>
      </c>
      <c r="P7" s="231"/>
      <c r="Q7" s="233"/>
      <c r="R7" s="235"/>
      <c r="S7" s="234"/>
      <c r="T7" s="238"/>
      <c r="U7" s="72"/>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row>
    <row r="8" spans="1:123" ht="12.75">
      <c r="A8" s="62"/>
      <c r="B8" s="346" t="s">
        <v>156</v>
      </c>
      <c r="C8" s="347">
        <v>16</v>
      </c>
      <c r="D8" s="348">
        <v>19</v>
      </c>
      <c r="E8" s="349" t="s">
        <v>12</v>
      </c>
      <c r="F8" s="177">
        <v>16</v>
      </c>
      <c r="G8" s="289">
        <v>19</v>
      </c>
      <c r="H8" s="179">
        <v>15</v>
      </c>
      <c r="I8" s="290">
        <v>18</v>
      </c>
      <c r="J8" s="181">
        <v>14</v>
      </c>
      <c r="K8" s="291">
        <v>16</v>
      </c>
      <c r="L8" s="292">
        <v>17</v>
      </c>
      <c r="M8" s="292">
        <v>20</v>
      </c>
      <c r="N8" s="293">
        <v>16</v>
      </c>
      <c r="O8" s="293">
        <v>18</v>
      </c>
      <c r="P8" s="231"/>
      <c r="Q8" s="233"/>
      <c r="R8" s="235"/>
      <c r="S8" s="234"/>
      <c r="T8" s="238"/>
      <c r="U8" s="72"/>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row>
    <row r="9" spans="1:123" ht="12.75">
      <c r="A9" s="62"/>
      <c r="B9" s="346" t="s">
        <v>157</v>
      </c>
      <c r="C9" s="347">
        <v>0</v>
      </c>
      <c r="D9" s="348">
        <v>5</v>
      </c>
      <c r="E9" s="349" t="s">
        <v>12</v>
      </c>
      <c r="F9" s="177">
        <v>0</v>
      </c>
      <c r="G9" s="289">
        <v>3</v>
      </c>
      <c r="H9" s="179">
        <v>0</v>
      </c>
      <c r="I9" s="290">
        <v>5</v>
      </c>
      <c r="J9" s="181">
        <v>0</v>
      </c>
      <c r="K9" s="291">
        <v>3</v>
      </c>
      <c r="L9" s="292">
        <v>3</v>
      </c>
      <c r="M9" s="292">
        <v>5</v>
      </c>
      <c r="N9" s="293">
        <v>2.5</v>
      </c>
      <c r="O9" s="293">
        <v>5</v>
      </c>
      <c r="P9" s="231"/>
      <c r="Q9" s="233"/>
      <c r="R9" s="235"/>
      <c r="S9" s="234"/>
      <c r="T9" s="238"/>
      <c r="U9" s="72"/>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row>
    <row r="10" spans="1:123" ht="12.75">
      <c r="A10" s="62"/>
      <c r="B10" s="346" t="s">
        <v>212</v>
      </c>
      <c r="C10" s="347">
        <v>16.5</v>
      </c>
      <c r="D10" s="348">
        <v>25</v>
      </c>
      <c r="E10" s="349" t="s">
        <v>12</v>
      </c>
      <c r="F10" s="177">
        <v>16.5</v>
      </c>
      <c r="G10" s="289">
        <v>100</v>
      </c>
      <c r="H10" s="179">
        <v>15.5</v>
      </c>
      <c r="I10" s="290">
        <v>100</v>
      </c>
      <c r="J10" s="181">
        <v>12.5</v>
      </c>
      <c r="K10" s="291">
        <v>17</v>
      </c>
      <c r="L10" s="292">
        <v>12</v>
      </c>
      <c r="M10" s="292">
        <v>16</v>
      </c>
      <c r="N10" s="293">
        <v>12</v>
      </c>
      <c r="O10" s="293">
        <v>16</v>
      </c>
      <c r="P10" s="231"/>
      <c r="Q10" s="233"/>
      <c r="R10" s="235"/>
      <c r="S10" s="234"/>
      <c r="T10" s="238"/>
      <c r="U10" s="72"/>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row>
    <row r="11" spans="1:123" ht="12.75">
      <c r="A11" s="62"/>
      <c r="B11" s="346" t="s">
        <v>33</v>
      </c>
      <c r="C11" s="347">
        <v>30</v>
      </c>
      <c r="D11" s="348">
        <v>50</v>
      </c>
      <c r="E11" s="349" t="s">
        <v>12</v>
      </c>
      <c r="F11" s="177">
        <v>30</v>
      </c>
      <c r="G11" s="289">
        <v>100</v>
      </c>
      <c r="H11" s="179">
        <v>29</v>
      </c>
      <c r="I11" s="290">
        <v>100</v>
      </c>
      <c r="J11" s="181">
        <v>25</v>
      </c>
      <c r="K11" s="291">
        <v>35</v>
      </c>
      <c r="L11" s="292">
        <v>25</v>
      </c>
      <c r="M11" s="292">
        <v>30</v>
      </c>
      <c r="N11" s="293">
        <v>25</v>
      </c>
      <c r="O11" s="293">
        <v>32</v>
      </c>
      <c r="P11" s="231"/>
      <c r="Q11" s="233"/>
      <c r="R11" s="235"/>
      <c r="S11" s="234"/>
      <c r="T11" s="238"/>
      <c r="U11" s="72"/>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row>
    <row r="12" spans="1:123" ht="12.75">
      <c r="A12" s="62"/>
      <c r="B12" s="346" t="s">
        <v>34</v>
      </c>
      <c r="C12" s="347">
        <v>19</v>
      </c>
      <c r="D12" s="348">
        <v>25</v>
      </c>
      <c r="E12" s="349" t="s">
        <v>12</v>
      </c>
      <c r="F12" s="177">
        <v>19</v>
      </c>
      <c r="G12" s="289">
        <v>100</v>
      </c>
      <c r="H12" s="179">
        <v>17</v>
      </c>
      <c r="I12" s="290">
        <v>100</v>
      </c>
      <c r="J12" s="181">
        <v>15</v>
      </c>
      <c r="K12" s="291">
        <v>22</v>
      </c>
      <c r="L12" s="292">
        <v>14</v>
      </c>
      <c r="M12" s="292">
        <v>18</v>
      </c>
      <c r="N12" s="293">
        <v>15</v>
      </c>
      <c r="O12" s="293">
        <v>18</v>
      </c>
      <c r="P12" s="231"/>
      <c r="Q12" s="233"/>
      <c r="R12" s="235"/>
      <c r="S12" s="234"/>
      <c r="T12" s="238"/>
      <c r="U12" s="72"/>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row>
    <row r="13" spans="1:123" ht="12.75">
      <c r="A13" s="62"/>
      <c r="B13" s="346" t="s">
        <v>35</v>
      </c>
      <c r="C13" s="347">
        <v>4</v>
      </c>
      <c r="D13" s="348">
        <v>6</v>
      </c>
      <c r="E13" s="349" t="s">
        <v>12</v>
      </c>
      <c r="F13" s="177">
        <v>4</v>
      </c>
      <c r="G13" s="289">
        <v>7</v>
      </c>
      <c r="H13" s="179">
        <v>3.5</v>
      </c>
      <c r="I13" s="290">
        <v>8</v>
      </c>
      <c r="J13" s="181">
        <v>3</v>
      </c>
      <c r="K13" s="291">
        <v>8</v>
      </c>
      <c r="L13" s="292">
        <v>3</v>
      </c>
      <c r="M13" s="292">
        <v>6</v>
      </c>
      <c r="N13" s="293">
        <v>3</v>
      </c>
      <c r="O13" s="293">
        <v>6</v>
      </c>
      <c r="P13" s="231"/>
      <c r="Q13" s="233"/>
      <c r="R13" s="235"/>
      <c r="S13" s="234"/>
      <c r="T13" s="238"/>
      <c r="U13" s="72"/>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row>
    <row r="14" spans="1:123" ht="12.75">
      <c r="A14" s="62"/>
      <c r="B14" s="346" t="s">
        <v>159</v>
      </c>
      <c r="C14" s="347"/>
      <c r="D14" s="348">
        <v>25</v>
      </c>
      <c r="E14" s="349" t="s">
        <v>12</v>
      </c>
      <c r="F14" s="177"/>
      <c r="G14" s="289">
        <v>100</v>
      </c>
      <c r="H14" s="179"/>
      <c r="I14" s="290">
        <v>100</v>
      </c>
      <c r="J14" s="181"/>
      <c r="K14" s="291">
        <v>100</v>
      </c>
      <c r="L14" s="292"/>
      <c r="M14" s="292">
        <v>100</v>
      </c>
      <c r="N14" s="293"/>
      <c r="O14" s="293">
        <v>100</v>
      </c>
      <c r="P14" s="231"/>
      <c r="Q14" s="233"/>
      <c r="R14" s="235"/>
      <c r="S14" s="234"/>
      <c r="T14" s="238"/>
      <c r="U14" s="72"/>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row>
    <row r="15" spans="1:123" ht="12.75">
      <c r="A15" s="62"/>
      <c r="B15" s="346" t="s">
        <v>160</v>
      </c>
      <c r="C15" s="347"/>
      <c r="D15" s="348">
        <v>25</v>
      </c>
      <c r="E15" s="349" t="s">
        <v>12</v>
      </c>
      <c r="F15" s="177"/>
      <c r="G15" s="289">
        <v>100</v>
      </c>
      <c r="H15" s="179"/>
      <c r="I15" s="290">
        <v>100</v>
      </c>
      <c r="J15" s="181"/>
      <c r="K15" s="291">
        <v>100</v>
      </c>
      <c r="L15" s="292"/>
      <c r="M15" s="292">
        <v>100</v>
      </c>
      <c r="N15" s="293"/>
      <c r="O15" s="293">
        <v>100</v>
      </c>
      <c r="P15" s="231"/>
      <c r="Q15" s="232"/>
      <c r="R15" s="235"/>
      <c r="S15" s="234"/>
      <c r="T15" s="238"/>
      <c r="U15" s="72"/>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row>
    <row r="16" spans="1:123" ht="12.75">
      <c r="A16" s="62"/>
      <c r="B16" s="346" t="s">
        <v>82</v>
      </c>
      <c r="C16" s="347"/>
      <c r="D16" s="348">
        <v>25</v>
      </c>
      <c r="E16" s="349" t="s">
        <v>12</v>
      </c>
      <c r="F16" s="177"/>
      <c r="G16" s="289">
        <v>14</v>
      </c>
      <c r="H16" s="179"/>
      <c r="I16" s="290">
        <v>18</v>
      </c>
      <c r="J16" s="181"/>
      <c r="K16" s="291">
        <v>100</v>
      </c>
      <c r="L16" s="292"/>
      <c r="M16" s="292">
        <v>100</v>
      </c>
      <c r="N16" s="293"/>
      <c r="O16" s="293">
        <v>100</v>
      </c>
      <c r="P16" s="231"/>
      <c r="Q16" s="232"/>
      <c r="R16" s="235"/>
      <c r="S16" s="234"/>
      <c r="T16" s="238"/>
      <c r="U16" s="72"/>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row>
    <row r="17" spans="1:123" ht="12.75">
      <c r="A17" s="62"/>
      <c r="B17" s="346" t="s">
        <v>161</v>
      </c>
      <c r="C17" s="347"/>
      <c r="D17" s="348">
        <v>15</v>
      </c>
      <c r="E17" s="349" t="s">
        <v>12</v>
      </c>
      <c r="F17" s="177"/>
      <c r="G17" s="289">
        <v>100</v>
      </c>
      <c r="H17" s="179"/>
      <c r="I17" s="290">
        <v>100</v>
      </c>
      <c r="J17" s="181"/>
      <c r="K17" s="291">
        <v>100</v>
      </c>
      <c r="L17" s="292"/>
      <c r="M17" s="292">
        <v>100</v>
      </c>
      <c r="N17" s="293"/>
      <c r="O17" s="293">
        <v>10</v>
      </c>
      <c r="P17" s="231"/>
      <c r="Q17" s="232"/>
      <c r="R17" s="235"/>
      <c r="S17" s="234"/>
      <c r="T17" s="238"/>
      <c r="U17" s="72"/>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row>
    <row r="18" spans="1:123" ht="12.75">
      <c r="A18" s="62"/>
      <c r="B18" s="346" t="s">
        <v>208</v>
      </c>
      <c r="C18" s="347">
        <v>0.7</v>
      </c>
      <c r="D18" s="348">
        <v>2</v>
      </c>
      <c r="E18" s="349" t="s">
        <v>12</v>
      </c>
      <c r="F18" s="177">
        <v>0.7</v>
      </c>
      <c r="G18" s="289">
        <v>2</v>
      </c>
      <c r="H18" s="179">
        <v>0.65</v>
      </c>
      <c r="I18" s="290">
        <v>2</v>
      </c>
      <c r="J18" s="181">
        <v>0.55</v>
      </c>
      <c r="K18" s="291">
        <v>2</v>
      </c>
      <c r="L18" s="292">
        <v>0.68</v>
      </c>
      <c r="M18" s="292">
        <v>2</v>
      </c>
      <c r="N18" s="293">
        <v>0.65</v>
      </c>
      <c r="O18" s="293">
        <v>2</v>
      </c>
      <c r="P18" s="231"/>
      <c r="Q18" s="232"/>
      <c r="R18" s="235"/>
      <c r="S18" s="234"/>
      <c r="T18" s="238"/>
      <c r="U18" s="72"/>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row>
    <row r="19" spans="1:123" ht="12.75">
      <c r="A19" s="62"/>
      <c r="B19" s="346" t="s">
        <v>209</v>
      </c>
      <c r="C19" s="347"/>
      <c r="D19" s="348">
        <v>2</v>
      </c>
      <c r="E19" s="349" t="s">
        <v>12</v>
      </c>
      <c r="F19" s="177"/>
      <c r="G19" s="289">
        <v>2</v>
      </c>
      <c r="H19" s="179"/>
      <c r="I19" s="290">
        <v>2</v>
      </c>
      <c r="J19" s="181"/>
      <c r="K19" s="291">
        <v>2</v>
      </c>
      <c r="L19" s="292"/>
      <c r="M19" s="292">
        <v>2</v>
      </c>
      <c r="N19" s="293"/>
      <c r="O19" s="293">
        <v>2</v>
      </c>
      <c r="P19" s="231"/>
      <c r="Q19" s="232"/>
      <c r="R19" s="235"/>
      <c r="S19" s="234"/>
      <c r="T19" s="238"/>
      <c r="U19" s="72"/>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row>
    <row r="20" spans="1:123" ht="12.75">
      <c r="A20" s="62"/>
      <c r="B20" s="346" t="s">
        <v>213</v>
      </c>
      <c r="C20" s="347">
        <v>0.64</v>
      </c>
      <c r="D20" s="348">
        <v>2</v>
      </c>
      <c r="E20" s="349" t="s">
        <v>12</v>
      </c>
      <c r="F20" s="177">
        <v>0.64</v>
      </c>
      <c r="G20" s="289">
        <v>0.77</v>
      </c>
      <c r="H20" s="179">
        <v>0.6</v>
      </c>
      <c r="I20" s="290">
        <v>0.77</v>
      </c>
      <c r="J20" s="181">
        <v>0.45</v>
      </c>
      <c r="K20" s="291">
        <v>0.8</v>
      </c>
      <c r="L20" s="292">
        <v>0.54</v>
      </c>
      <c r="M20" s="292">
        <v>0.8</v>
      </c>
      <c r="N20" s="293">
        <v>0.52</v>
      </c>
      <c r="O20" s="293">
        <v>0.8</v>
      </c>
      <c r="P20" s="231"/>
      <c r="Q20" s="232"/>
      <c r="R20" s="235"/>
      <c r="S20" s="234"/>
      <c r="T20" s="238"/>
      <c r="U20" s="72"/>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row>
    <row r="21" spans="1:123" ht="12.75">
      <c r="A21" s="62"/>
      <c r="B21" s="346" t="s">
        <v>210</v>
      </c>
      <c r="C21" s="347">
        <v>0.6</v>
      </c>
      <c r="D21" s="348">
        <v>2</v>
      </c>
      <c r="E21" s="349" t="s">
        <v>12</v>
      </c>
      <c r="F21" s="177">
        <v>0.6</v>
      </c>
      <c r="G21" s="289">
        <v>2</v>
      </c>
      <c r="H21" s="179">
        <v>0.55</v>
      </c>
      <c r="I21" s="290">
        <v>2</v>
      </c>
      <c r="J21" s="181">
        <v>0.4</v>
      </c>
      <c r="K21" s="291">
        <v>2</v>
      </c>
      <c r="L21" s="292">
        <v>0.62</v>
      </c>
      <c r="M21" s="292">
        <v>2</v>
      </c>
      <c r="N21" s="293">
        <v>0.6</v>
      </c>
      <c r="O21" s="293">
        <v>2</v>
      </c>
      <c r="P21" s="231"/>
      <c r="Q21" s="232"/>
      <c r="R21" s="235"/>
      <c r="S21" s="234"/>
      <c r="T21" s="238"/>
      <c r="U21" s="72"/>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row>
    <row r="22" spans="1:123" ht="12.75">
      <c r="A22" s="62"/>
      <c r="B22" s="346" t="s">
        <v>162</v>
      </c>
      <c r="C22" s="347"/>
      <c r="D22" s="348">
        <v>2</v>
      </c>
      <c r="E22" s="349" t="s">
        <v>12</v>
      </c>
      <c r="F22" s="177"/>
      <c r="G22" s="289">
        <v>2</v>
      </c>
      <c r="H22" s="179"/>
      <c r="I22" s="290">
        <v>2</v>
      </c>
      <c r="J22" s="181"/>
      <c r="K22" s="291">
        <v>2</v>
      </c>
      <c r="L22" s="292"/>
      <c r="M22" s="292">
        <v>2</v>
      </c>
      <c r="N22" s="293"/>
      <c r="O22" s="293">
        <v>2</v>
      </c>
      <c r="P22" s="231"/>
      <c r="Q22" s="232"/>
      <c r="R22" s="235"/>
      <c r="S22" s="234"/>
      <c r="T22" s="238"/>
      <c r="U22" s="72"/>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row>
    <row r="23" spans="1:123" ht="12.75">
      <c r="A23" s="62"/>
      <c r="B23" s="346" t="s">
        <v>0</v>
      </c>
      <c r="C23" s="347">
        <v>0.5</v>
      </c>
      <c r="D23" s="348">
        <v>2</v>
      </c>
      <c r="E23" s="349" t="s">
        <v>12</v>
      </c>
      <c r="F23" s="177">
        <v>0.5</v>
      </c>
      <c r="G23" s="289">
        <v>1.2</v>
      </c>
      <c r="H23" s="179">
        <v>0.5</v>
      </c>
      <c r="I23" s="290">
        <v>1.2</v>
      </c>
      <c r="J23" s="181">
        <v>0.4</v>
      </c>
      <c r="K23" s="291">
        <v>1.2</v>
      </c>
      <c r="L23" s="292">
        <v>1.1</v>
      </c>
      <c r="M23" s="292">
        <v>1.3</v>
      </c>
      <c r="N23" s="293">
        <v>1.1</v>
      </c>
      <c r="O23" s="293">
        <v>1.3</v>
      </c>
      <c r="P23" s="231"/>
      <c r="Q23" s="232"/>
      <c r="R23" s="235"/>
      <c r="S23" s="234"/>
      <c r="T23" s="238"/>
      <c r="U23" s="72"/>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row>
    <row r="24" spans="1:123" ht="12.75">
      <c r="A24" s="62"/>
      <c r="B24" s="346" t="s">
        <v>211</v>
      </c>
      <c r="C24" s="347">
        <v>0.4</v>
      </c>
      <c r="D24" s="348">
        <v>2</v>
      </c>
      <c r="E24" s="349" t="s">
        <v>12</v>
      </c>
      <c r="F24" s="177">
        <v>0.4</v>
      </c>
      <c r="G24" s="289">
        <v>0.8</v>
      </c>
      <c r="H24" s="179">
        <v>0.4</v>
      </c>
      <c r="I24" s="290">
        <v>0.8</v>
      </c>
      <c r="J24" s="181">
        <v>0.25</v>
      </c>
      <c r="K24" s="291">
        <v>0.8</v>
      </c>
      <c r="L24" s="292">
        <v>0.55</v>
      </c>
      <c r="M24" s="292">
        <v>0.8</v>
      </c>
      <c r="N24" s="293">
        <v>0.5</v>
      </c>
      <c r="O24" s="293">
        <v>0.8</v>
      </c>
      <c r="P24" s="231"/>
      <c r="Q24" s="232"/>
      <c r="R24" s="235"/>
      <c r="S24" s="234"/>
      <c r="T24" s="238"/>
      <c r="U24" s="72"/>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row>
    <row r="25" spans="1:123" ht="12.75">
      <c r="A25" s="62"/>
      <c r="B25" s="346" t="s">
        <v>15</v>
      </c>
      <c r="C25" s="347">
        <v>0.2</v>
      </c>
      <c r="D25" s="348">
        <v>2</v>
      </c>
      <c r="E25" s="349" t="s">
        <v>12</v>
      </c>
      <c r="F25" s="177">
        <v>0.2</v>
      </c>
      <c r="G25" s="289">
        <v>0.5</v>
      </c>
      <c r="H25" s="179">
        <v>0.2</v>
      </c>
      <c r="I25" s="290">
        <v>0.5</v>
      </c>
      <c r="J25" s="181">
        <v>0.2</v>
      </c>
      <c r="K25" s="291">
        <v>0.5</v>
      </c>
      <c r="L25" s="292">
        <v>0.2</v>
      </c>
      <c r="M25" s="292">
        <v>0.5</v>
      </c>
      <c r="N25" s="293">
        <v>0.2</v>
      </c>
      <c r="O25" s="293">
        <v>0.5</v>
      </c>
      <c r="P25" s="231"/>
      <c r="Q25" s="232"/>
      <c r="R25" s="235"/>
      <c r="S25" s="234"/>
      <c r="T25" s="238"/>
      <c r="U25" s="72"/>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row>
    <row r="26" spans="1:123" ht="12.75">
      <c r="A26" s="62"/>
      <c r="B26" s="346" t="s">
        <v>207</v>
      </c>
      <c r="C26" s="347">
        <v>0.25</v>
      </c>
      <c r="D26" s="348">
        <v>2</v>
      </c>
      <c r="E26" s="349" t="s">
        <v>12</v>
      </c>
      <c r="F26" s="177">
        <v>0.25</v>
      </c>
      <c r="G26" s="289">
        <v>0.6</v>
      </c>
      <c r="H26" s="179">
        <v>0.25</v>
      </c>
      <c r="I26" s="290">
        <v>0.6</v>
      </c>
      <c r="J26" s="181">
        <v>0.25</v>
      </c>
      <c r="K26" s="291">
        <v>0.6</v>
      </c>
      <c r="L26" s="292">
        <v>0.25</v>
      </c>
      <c r="M26" s="292">
        <v>0.6</v>
      </c>
      <c r="N26" s="293">
        <v>0.25</v>
      </c>
      <c r="O26" s="293">
        <v>0.6</v>
      </c>
      <c r="P26" s="231"/>
      <c r="Q26" s="232"/>
      <c r="R26" s="235"/>
      <c r="S26" s="234"/>
      <c r="T26" s="238"/>
      <c r="U26" s="72"/>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row>
    <row r="27" spans="1:123" ht="12.75">
      <c r="A27" s="62"/>
      <c r="B27" s="346" t="s">
        <v>88</v>
      </c>
      <c r="C27" s="347"/>
      <c r="D27" s="348">
        <v>2</v>
      </c>
      <c r="E27" s="349" t="s">
        <v>12</v>
      </c>
      <c r="F27" s="177"/>
      <c r="G27" s="289">
        <v>2</v>
      </c>
      <c r="H27" s="179"/>
      <c r="I27" s="290">
        <v>2</v>
      </c>
      <c r="J27" s="181"/>
      <c r="K27" s="291">
        <v>2</v>
      </c>
      <c r="L27" s="292"/>
      <c r="M27" s="292">
        <v>2</v>
      </c>
      <c r="N27" s="293"/>
      <c r="O27" s="293">
        <v>2</v>
      </c>
      <c r="P27" s="231"/>
      <c r="Q27" s="232"/>
      <c r="R27" s="235"/>
      <c r="S27" s="234"/>
      <c r="T27" s="238"/>
      <c r="U27" s="72"/>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row>
    <row r="28" spans="1:123" ht="12.75">
      <c r="A28" s="62"/>
      <c r="B28" s="346" t="s">
        <v>14</v>
      </c>
      <c r="C28" s="347">
        <v>0.4</v>
      </c>
      <c r="D28" s="348">
        <v>2</v>
      </c>
      <c r="E28" s="349" t="s">
        <v>12</v>
      </c>
      <c r="F28" s="177">
        <v>0.4</v>
      </c>
      <c r="G28" s="289">
        <v>1.7</v>
      </c>
      <c r="H28" s="179">
        <v>0.4</v>
      </c>
      <c r="I28" s="290">
        <v>1.7</v>
      </c>
      <c r="J28" s="181">
        <v>0.3</v>
      </c>
      <c r="K28" s="291">
        <v>1.7</v>
      </c>
      <c r="L28" s="292">
        <v>0.4</v>
      </c>
      <c r="M28" s="292">
        <v>1.7</v>
      </c>
      <c r="N28" s="293">
        <v>0.4</v>
      </c>
      <c r="O28" s="293">
        <v>1.7</v>
      </c>
      <c r="P28" s="231"/>
      <c r="Q28" s="232"/>
      <c r="R28" s="235"/>
      <c r="S28" s="234"/>
      <c r="T28" s="238"/>
      <c r="U28" s="72"/>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row>
    <row r="29" spans="1:123" ht="12.75">
      <c r="A29" s="62"/>
      <c r="B29" s="346" t="s">
        <v>163</v>
      </c>
      <c r="C29" s="347">
        <v>11.5</v>
      </c>
      <c r="D29" s="348">
        <v>20</v>
      </c>
      <c r="E29" s="349" t="s">
        <v>12</v>
      </c>
      <c r="F29" s="177">
        <v>11.5</v>
      </c>
      <c r="G29" s="289">
        <v>13</v>
      </c>
      <c r="H29" s="179">
        <v>11</v>
      </c>
      <c r="I29" s="290">
        <v>12.5</v>
      </c>
      <c r="J29" s="181">
        <v>10</v>
      </c>
      <c r="K29" s="291">
        <v>12</v>
      </c>
      <c r="L29" s="292">
        <v>13</v>
      </c>
      <c r="M29" s="292">
        <v>16</v>
      </c>
      <c r="N29" s="293">
        <v>12.5</v>
      </c>
      <c r="O29" s="293">
        <v>14.5</v>
      </c>
      <c r="P29" s="231"/>
      <c r="Q29" s="232"/>
      <c r="R29" s="235"/>
      <c r="S29" s="234"/>
      <c r="T29" s="238"/>
      <c r="U29" s="72"/>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row>
    <row r="30" spans="1:123" ht="12.75">
      <c r="A30" s="62"/>
      <c r="B30" s="346" t="s">
        <v>164</v>
      </c>
      <c r="C30" s="350">
        <v>2250</v>
      </c>
      <c r="D30" s="351">
        <v>2350</v>
      </c>
      <c r="E30" s="349" t="s">
        <v>42</v>
      </c>
      <c r="F30" s="296">
        <v>2250</v>
      </c>
      <c r="G30" s="297">
        <v>2350</v>
      </c>
      <c r="H30" s="298">
        <v>2350</v>
      </c>
      <c r="I30" s="206">
        <v>2450</v>
      </c>
      <c r="J30" s="299">
        <v>2150</v>
      </c>
      <c r="K30" s="300">
        <v>2250</v>
      </c>
      <c r="L30" s="301">
        <v>2600</v>
      </c>
      <c r="M30" s="301">
        <v>2700</v>
      </c>
      <c r="N30" s="302">
        <v>2500</v>
      </c>
      <c r="O30" s="302">
        <v>2600</v>
      </c>
      <c r="P30" s="231"/>
      <c r="Q30" s="232"/>
      <c r="R30" s="235"/>
      <c r="S30" s="234"/>
      <c r="T30" s="238"/>
      <c r="U30" s="72"/>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row>
    <row r="31" spans="1:123" ht="12.75">
      <c r="A31" s="62"/>
      <c r="B31" s="346" t="s">
        <v>165</v>
      </c>
      <c r="C31" s="350"/>
      <c r="D31" s="351">
        <v>2300</v>
      </c>
      <c r="E31" s="349" t="s">
        <v>42</v>
      </c>
      <c r="F31" s="296"/>
      <c r="G31" s="297">
        <v>2350</v>
      </c>
      <c r="H31" s="298"/>
      <c r="I31" s="206">
        <v>2450</v>
      </c>
      <c r="J31" s="299"/>
      <c r="K31" s="300">
        <v>2250</v>
      </c>
      <c r="L31" s="301"/>
      <c r="M31" s="301">
        <v>2700</v>
      </c>
      <c r="N31" s="302"/>
      <c r="O31" s="302">
        <v>2600</v>
      </c>
      <c r="P31" s="231"/>
      <c r="Q31" s="232"/>
      <c r="R31" s="235"/>
      <c r="S31" s="234"/>
      <c r="T31" s="238"/>
      <c r="U31" s="72"/>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row>
    <row r="32" spans="1:123" ht="12.75">
      <c r="A32" s="62"/>
      <c r="B32" s="346" t="s">
        <v>49</v>
      </c>
      <c r="C32" s="347">
        <v>13</v>
      </c>
      <c r="D32" s="348">
        <v>20</v>
      </c>
      <c r="E32" s="349" t="s">
        <v>12</v>
      </c>
      <c r="F32" s="177">
        <v>13</v>
      </c>
      <c r="G32" s="289">
        <v>100</v>
      </c>
      <c r="H32" s="179">
        <v>11</v>
      </c>
      <c r="I32" s="290">
        <v>100</v>
      </c>
      <c r="J32" s="181">
        <v>15</v>
      </c>
      <c r="K32" s="291">
        <v>100</v>
      </c>
      <c r="L32" s="292">
        <v>14</v>
      </c>
      <c r="M32" s="292">
        <v>100</v>
      </c>
      <c r="N32" s="293">
        <v>14</v>
      </c>
      <c r="O32" s="293">
        <v>100</v>
      </c>
      <c r="P32" s="231"/>
      <c r="Q32" s="232"/>
      <c r="R32" s="235"/>
      <c r="S32" s="234"/>
      <c r="T32" s="238"/>
      <c r="U32" s="72"/>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row>
    <row r="33" spans="1:123" ht="12.75">
      <c r="A33" s="62"/>
      <c r="B33" s="346" t="s">
        <v>58</v>
      </c>
      <c r="C33" s="347"/>
      <c r="D33" s="348"/>
      <c r="E33" s="349" t="s">
        <v>12</v>
      </c>
      <c r="F33" s="177" t="s">
        <v>11</v>
      </c>
      <c r="G33" s="289"/>
      <c r="H33" s="179" t="s">
        <v>11</v>
      </c>
      <c r="I33" s="290"/>
      <c r="J33" s="181"/>
      <c r="K33" s="291"/>
      <c r="L33" s="292"/>
      <c r="M33" s="292"/>
      <c r="N33" s="293"/>
      <c r="O33" s="293"/>
      <c r="P33" s="231"/>
      <c r="Q33" s="232"/>
      <c r="R33" s="235"/>
      <c r="S33" s="234"/>
      <c r="T33" s="238"/>
      <c r="U33" s="72"/>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row>
    <row r="34" spans="1:123" ht="12.75">
      <c r="A34" s="62"/>
      <c r="B34" s="346" t="s">
        <v>59</v>
      </c>
      <c r="C34" s="347"/>
      <c r="D34" s="348"/>
      <c r="E34" s="349" t="s">
        <v>12</v>
      </c>
      <c r="F34" s="177" t="s">
        <v>11</v>
      </c>
      <c r="G34" s="289"/>
      <c r="H34" s="179" t="s">
        <v>11</v>
      </c>
      <c r="I34" s="290"/>
      <c r="J34" s="181"/>
      <c r="K34" s="291"/>
      <c r="L34" s="292" t="s">
        <v>11</v>
      </c>
      <c r="M34" s="292"/>
      <c r="N34" s="293" t="s">
        <v>11</v>
      </c>
      <c r="O34" s="293"/>
      <c r="P34" s="231"/>
      <c r="Q34" s="232"/>
      <c r="R34" s="235"/>
      <c r="S34" s="234"/>
      <c r="T34" s="238"/>
      <c r="U34" s="72"/>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row>
    <row r="35" spans="1:123" ht="12.75">
      <c r="A35" s="62"/>
      <c r="B35" s="346" t="s">
        <v>60</v>
      </c>
      <c r="C35" s="347"/>
      <c r="D35" s="348"/>
      <c r="E35" s="349" t="s">
        <v>12</v>
      </c>
      <c r="F35" s="177"/>
      <c r="G35" s="289"/>
      <c r="H35" s="179"/>
      <c r="I35" s="290"/>
      <c r="J35" s="181"/>
      <c r="K35" s="291"/>
      <c r="L35" s="292"/>
      <c r="M35" s="292"/>
      <c r="N35" s="293"/>
      <c r="O35" s="293"/>
      <c r="P35" s="231"/>
      <c r="Q35" s="232"/>
      <c r="R35" s="235"/>
      <c r="S35" s="234"/>
      <c r="T35" s="238"/>
      <c r="U35" s="72"/>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row>
    <row r="36" spans="1:123" ht="12.75">
      <c r="A36" s="62"/>
      <c r="B36" s="346" t="s">
        <v>61</v>
      </c>
      <c r="C36" s="347"/>
      <c r="D36" s="348"/>
      <c r="E36" s="349" t="s">
        <v>12</v>
      </c>
      <c r="F36" s="177"/>
      <c r="G36" s="289"/>
      <c r="H36" s="179"/>
      <c r="I36" s="290"/>
      <c r="J36" s="181"/>
      <c r="K36" s="291"/>
      <c r="L36" s="292"/>
      <c r="M36" s="292"/>
      <c r="N36" s="293"/>
      <c r="O36" s="293"/>
      <c r="P36" s="231"/>
      <c r="Q36" s="232"/>
      <c r="R36" s="235"/>
      <c r="S36" s="234"/>
      <c r="T36" s="238"/>
      <c r="U36" s="72"/>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row>
    <row r="37" spans="1:123" ht="12.75">
      <c r="A37" s="62"/>
      <c r="B37" s="346" t="s">
        <v>62</v>
      </c>
      <c r="C37" s="347"/>
      <c r="D37" s="348"/>
      <c r="E37" s="349" t="s">
        <v>12</v>
      </c>
      <c r="F37" s="177"/>
      <c r="G37" s="289"/>
      <c r="H37" s="179"/>
      <c r="I37" s="290"/>
      <c r="J37" s="181"/>
      <c r="K37" s="291"/>
      <c r="L37" s="292"/>
      <c r="M37" s="292"/>
      <c r="N37" s="293"/>
      <c r="O37" s="293"/>
      <c r="P37" s="231"/>
      <c r="Q37" s="232"/>
      <c r="R37" s="235"/>
      <c r="S37" s="234"/>
      <c r="T37" s="238"/>
      <c r="U37" s="72"/>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row>
    <row r="38" spans="1:123" ht="13.5" thickBot="1">
      <c r="A38" s="62"/>
      <c r="B38" s="346" t="s">
        <v>63</v>
      </c>
      <c r="C38" s="352"/>
      <c r="D38" s="348"/>
      <c r="E38" s="349" t="s">
        <v>12</v>
      </c>
      <c r="F38" s="178"/>
      <c r="G38" s="289"/>
      <c r="H38" s="180"/>
      <c r="I38" s="294"/>
      <c r="J38" s="182"/>
      <c r="K38" s="295"/>
      <c r="L38" s="292"/>
      <c r="M38" s="292"/>
      <c r="N38" s="293"/>
      <c r="O38" s="293"/>
      <c r="P38" s="231"/>
      <c r="Q38" s="232"/>
      <c r="R38" s="235"/>
      <c r="S38" s="234"/>
      <c r="T38" s="238"/>
      <c r="U38" s="72"/>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row>
    <row r="39" spans="1:5" ht="12.75">
      <c r="A39" s="62"/>
      <c r="B39" s="342"/>
      <c r="E39" s="62"/>
    </row>
    <row r="40" spans="1:5" ht="12.75">
      <c r="A40" s="62"/>
      <c r="B40" s="342"/>
      <c r="E40" s="62"/>
    </row>
    <row r="41" spans="1:5" ht="12.75">
      <c r="A41" s="62"/>
      <c r="B41" s="342"/>
      <c r="E41" s="62"/>
    </row>
    <row r="42" spans="1:5" ht="12.75">
      <c r="A42" s="62"/>
      <c r="B42" s="342"/>
      <c r="E42" s="62"/>
    </row>
    <row r="43" spans="1:5" ht="12.75">
      <c r="A43" s="62"/>
      <c r="B43" s="342"/>
      <c r="E43" s="62"/>
    </row>
    <row r="44" spans="1:5" ht="12.75">
      <c r="A44" s="62"/>
      <c r="B44" s="342"/>
      <c r="E44" s="62"/>
    </row>
    <row r="45" spans="1:5" ht="12.75">
      <c r="A45" s="62"/>
      <c r="B45" s="342"/>
      <c r="E45" s="62"/>
    </row>
    <row r="46" spans="1:5" ht="12.75">
      <c r="A46" s="62"/>
      <c r="B46" s="342"/>
      <c r="E46" s="62"/>
    </row>
    <row r="47" spans="1:5" ht="12.75">
      <c r="A47" s="62"/>
      <c r="B47" s="342"/>
      <c r="E47" s="62"/>
    </row>
    <row r="48" spans="1:5" ht="12.75">
      <c r="A48" s="62"/>
      <c r="B48" s="342"/>
      <c r="E48" s="62"/>
    </row>
    <row r="49" spans="1:5" ht="12.75">
      <c r="A49" s="62"/>
      <c r="B49" s="342"/>
      <c r="E49" s="62"/>
    </row>
    <row r="50" spans="1:5" ht="12.75">
      <c r="A50" s="62"/>
      <c r="B50" s="342"/>
      <c r="E50" s="62"/>
    </row>
  </sheetData>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F51"/>
  <sheetViews>
    <sheetView zoomScale="75" zoomScaleNormal="75" workbookViewId="0" topLeftCell="A1">
      <pane ySplit="7" topLeftCell="BM11" activePane="bottomLeft" state="frozen"/>
      <selection pane="topLeft" activeCell="A1" sqref="A1"/>
      <selection pane="bottomLeft" activeCell="E42" sqref="E42:L46"/>
    </sheetView>
  </sheetViews>
  <sheetFormatPr defaultColWidth="11.421875" defaultRowHeight="12.75"/>
  <cols>
    <col min="1" max="1" width="2.7109375" style="0" customWidth="1"/>
    <col min="2" max="2" width="21.57421875" style="0" customWidth="1"/>
    <col min="3" max="3" width="7.28125" style="0" customWidth="1"/>
    <col min="4" max="4" width="7.7109375" style="0" customWidth="1"/>
    <col min="5" max="5" width="9.140625" style="0" customWidth="1"/>
    <col min="6" max="6" width="7.7109375" style="0" customWidth="1"/>
    <col min="7" max="7" width="2.57421875" style="3" customWidth="1"/>
    <col min="8" max="8" width="19.421875" style="0" customWidth="1"/>
    <col min="9" max="9" width="9.140625" style="6" customWidth="1"/>
    <col min="10" max="10" width="12.57421875" style="6" customWidth="1"/>
    <col min="11" max="11" width="6.140625" style="1" customWidth="1"/>
    <col min="12" max="12" width="6.57421875" style="39" customWidth="1"/>
    <col min="13" max="18" width="9.140625" style="6" customWidth="1"/>
    <col min="19" max="20" width="9.140625" style="16" customWidth="1"/>
    <col min="21" max="21" width="9.140625" style="13" customWidth="1"/>
    <col min="22" max="22" width="9.140625" style="7" customWidth="1"/>
    <col min="23" max="23" width="18.28125" style="0" customWidth="1"/>
    <col min="24" max="24" width="14.140625" style="0" customWidth="1"/>
    <col min="25" max="25" width="6.8515625" style="0" bestFit="1" customWidth="1"/>
    <col min="26" max="26" width="6.28125" style="0" bestFit="1" customWidth="1"/>
    <col min="27" max="27" width="6.00390625" style="0" bestFit="1" customWidth="1"/>
    <col min="28" max="28" width="6.8515625" style="0" bestFit="1" customWidth="1"/>
    <col min="29" max="29" width="4.7109375" style="0" bestFit="1"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9.2812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8" width="5.00390625" style="0" bestFit="1" customWidth="1"/>
    <col min="49" max="49" width="6.00390625" style="0" bestFit="1" customWidth="1"/>
    <col min="50" max="51" width="5.00390625" style="0" bestFit="1" customWidth="1"/>
    <col min="52" max="52" width="5.8515625" style="0" bestFit="1" customWidth="1"/>
    <col min="53" max="53" width="7.140625" style="0" customWidth="1"/>
    <col min="54" max="54" width="5.00390625" style="0" bestFit="1" customWidth="1"/>
    <col min="55" max="55" width="5.8515625" style="0" bestFit="1" customWidth="1"/>
    <col min="56" max="58" width="5.00390625" style="0" bestFit="1" customWidth="1"/>
    <col min="59" max="16384" width="9.140625" style="0" customWidth="1"/>
  </cols>
  <sheetData>
    <row r="1" spans="2:22" s="60" customFormat="1" ht="26.25">
      <c r="B1" s="54" t="s">
        <v>10</v>
      </c>
      <c r="C1" s="11"/>
      <c r="D1" s="12"/>
      <c r="G1" s="82"/>
      <c r="H1" s="53" t="s">
        <v>23</v>
      </c>
      <c r="J1" s="279">
        <f>K1/100</f>
        <v>0</v>
      </c>
      <c r="K1" s="85">
        <f>SUMPRODUCT($E$8:$E$32,X7:X31)</f>
        <v>0</v>
      </c>
      <c r="R1" s="83"/>
      <c r="S1" s="83"/>
      <c r="T1" s="83"/>
      <c r="V1" s="84"/>
    </row>
    <row r="2" spans="2:22" s="13" customFormat="1" ht="24.75" customHeight="1" thickBot="1">
      <c r="B2" s="210"/>
      <c r="C2" s="161"/>
      <c r="D2" s="211"/>
      <c r="G2" s="14"/>
      <c r="J2" s="280" t="s">
        <v>52</v>
      </c>
      <c r="K2" s="85"/>
      <c r="R2" s="16"/>
      <c r="S2" s="16"/>
      <c r="T2" s="16"/>
      <c r="V2" s="212"/>
    </row>
    <row r="3" spans="2:22" s="13" customFormat="1" ht="32.25" thickBot="1">
      <c r="B3" s="220" t="s">
        <v>206</v>
      </c>
      <c r="C3" s="214"/>
      <c r="D3" s="213"/>
      <c r="E3" s="214"/>
      <c r="F3" s="214"/>
      <c r="G3" s="215"/>
      <c r="H3" s="216"/>
      <c r="I3" s="214"/>
      <c r="J3" s="217"/>
      <c r="K3" s="218"/>
      <c r="L3" s="219"/>
      <c r="M3" s="219"/>
      <c r="R3" s="16"/>
      <c r="S3" s="16"/>
      <c r="T3" s="16"/>
      <c r="V3" s="212"/>
    </row>
    <row r="4" spans="1:51" ht="26.25">
      <c r="A4" s="13"/>
      <c r="B4" s="208" t="s">
        <v>196</v>
      </c>
      <c r="C4" s="209"/>
      <c r="D4" s="221" t="s">
        <v>197</v>
      </c>
      <c r="E4" s="222"/>
      <c r="F4" s="223"/>
      <c r="G4" s="224"/>
      <c r="H4" s="164"/>
      <c r="I4" s="13"/>
      <c r="J4" s="162"/>
      <c r="K4" s="163"/>
      <c r="L4" s="13"/>
      <c r="M4" s="66"/>
      <c r="N4" s="13"/>
      <c r="O4" s="13"/>
      <c r="P4" s="13"/>
      <c r="Q4" s="13"/>
      <c r="R4" s="16"/>
      <c r="Z4" t="str">
        <f>Ingredients!G2</f>
        <v>Dry</v>
      </c>
      <c r="AG4">
        <f>Ingredients!N2</f>
        <v>0</v>
      </c>
      <c r="AH4">
        <f>Ingredients!O2</f>
        <v>0</v>
      </c>
      <c r="AT4">
        <f>Ingredients!AA2</f>
        <v>0</v>
      </c>
      <c r="AX4" t="s">
        <v>57</v>
      </c>
      <c r="AY4" t="s">
        <v>46</v>
      </c>
    </row>
    <row r="5" spans="1:58" ht="12.75">
      <c r="A5" s="13"/>
      <c r="B5" s="13"/>
      <c r="C5" s="13"/>
      <c r="D5" s="13"/>
      <c r="E5" s="13"/>
      <c r="F5" s="13"/>
      <c r="G5" s="14"/>
      <c r="H5" s="13"/>
      <c r="I5" s="16"/>
      <c r="J5" s="16"/>
      <c r="K5" s="15"/>
      <c r="L5" s="37"/>
      <c r="M5" s="13"/>
      <c r="N5" s="13"/>
      <c r="O5" s="13"/>
      <c r="P5" s="13"/>
      <c r="Q5" s="13"/>
      <c r="R5" s="16"/>
      <c r="U5" s="165"/>
      <c r="V5" s="6" t="s">
        <v>51</v>
      </c>
      <c r="X5" t="str">
        <f>Ingredients!C3</f>
        <v>Cost</v>
      </c>
      <c r="Y5" t="str">
        <f>Ingredients!F3</f>
        <v>Weight</v>
      </c>
      <c r="Z5" t="str">
        <f>Ingredients!G3</f>
        <v>matter</v>
      </c>
      <c r="AA5" t="str">
        <f>Ingredients!H3</f>
        <v>Ash</v>
      </c>
      <c r="AB5" t="str">
        <f>Ingredients!I3</f>
        <v>Protein</v>
      </c>
      <c r="AC5" t="str">
        <f>Ingredients!J3</f>
        <v>Fat</v>
      </c>
      <c r="AD5" t="str">
        <f>Ingredients!K3</f>
        <v>Fibre</v>
      </c>
      <c r="AE5" t="str">
        <f>Ingredients!L3</f>
        <v>NDF</v>
      </c>
      <c r="AF5" t="str">
        <f>Ingredients!M3</f>
        <v>ADF</v>
      </c>
      <c r="AG5" t="str">
        <f>Ingredients!N3</f>
        <v>ADL</v>
      </c>
      <c r="AH5" t="str">
        <f>Ingredients!O3</f>
        <v>Hem</v>
      </c>
      <c r="AI5" t="str">
        <f>Ingredients!P3</f>
        <v>WIP</v>
      </c>
      <c r="AJ5" t="str">
        <f>Ingredients!Q3</f>
        <v>Starch</v>
      </c>
      <c r="AK5" t="str">
        <f>Ingredients!R3</f>
        <v>Sugar</v>
      </c>
      <c r="AL5" t="str">
        <f>Ingredients!S3</f>
        <v>Lysin</v>
      </c>
      <c r="AM5" t="str">
        <f>Ingredients!T3</f>
        <v>Methionin</v>
      </c>
      <c r="AN5" t="str">
        <f>Ingredients!U3</f>
        <v>SAA</v>
      </c>
      <c r="AO5" t="str">
        <f>Ingredients!V3</f>
        <v>Threonin</v>
      </c>
      <c r="AP5" t="str">
        <f>Ingredients!W3</f>
        <v>Trypto</v>
      </c>
      <c r="AQ5" t="str">
        <f>Ingredients!X3</f>
        <v>Calcium</v>
      </c>
      <c r="AR5" t="str">
        <f>Ingredients!Y3</f>
        <v>Phos</v>
      </c>
      <c r="AS5" t="str">
        <f>Ingredients!Z3</f>
        <v>Na</v>
      </c>
      <c r="AT5" t="str">
        <f>Ingredients!AA3</f>
        <v>Cl</v>
      </c>
      <c r="AU5" t="str">
        <f>Ingredients!AB3</f>
        <v>Mg</v>
      </c>
      <c r="AV5" t="str">
        <f>Ingredients!AC3</f>
        <v>K</v>
      </c>
      <c r="AW5" t="str">
        <f>Ingredients!AD3</f>
        <v>Dig.</v>
      </c>
      <c r="AX5" t="str">
        <f>Ingredients!AE3</f>
        <v>lapin</v>
      </c>
      <c r="AY5" t="str">
        <f>Ingredients!AF3</f>
        <v>lapin</v>
      </c>
      <c r="AZ5" t="str">
        <f>Ingredients!AG3</f>
        <v>Cellulose</v>
      </c>
      <c r="BA5" t="str">
        <f>Ingredients!AH3</f>
        <v>X1</v>
      </c>
      <c r="BB5" t="str">
        <f>Ingredients!AI3</f>
        <v>X2</v>
      </c>
      <c r="BC5" t="str">
        <f>Ingredients!AJ3</f>
        <v>X3</v>
      </c>
      <c r="BD5" t="str">
        <f>Ingredients!AK3</f>
        <v>X4</v>
      </c>
      <c r="BE5" t="str">
        <f>Ingredients!AL3</f>
        <v>X5</v>
      </c>
      <c r="BF5" t="str">
        <f>Ingredients!AM3</f>
        <v>X6</v>
      </c>
    </row>
    <row r="6" spans="1:22" ht="12.75">
      <c r="A6" s="13"/>
      <c r="B6" s="21" t="s">
        <v>190</v>
      </c>
      <c r="C6" s="24" t="s">
        <v>73</v>
      </c>
      <c r="D6" s="26" t="s">
        <v>4</v>
      </c>
      <c r="E6" s="304" t="s">
        <v>7</v>
      </c>
      <c r="F6" s="26" t="s">
        <v>5</v>
      </c>
      <c r="G6" s="14"/>
      <c r="H6" s="19" t="s">
        <v>191</v>
      </c>
      <c r="I6" s="49" t="s">
        <v>192</v>
      </c>
      <c r="J6" s="34" t="s">
        <v>193</v>
      </c>
      <c r="K6" s="26" t="s">
        <v>5</v>
      </c>
      <c r="L6" s="34" t="s">
        <v>6</v>
      </c>
      <c r="M6" s="16"/>
      <c r="N6" s="16"/>
      <c r="O6" s="16"/>
      <c r="P6" s="16"/>
      <c r="Q6" s="16"/>
      <c r="R6" s="16"/>
      <c r="U6" s="165"/>
      <c r="V6" s="6"/>
    </row>
    <row r="7" spans="1:58" ht="12.75">
      <c r="A7" s="13"/>
      <c r="B7" s="22"/>
      <c r="C7" s="25" t="s">
        <v>47</v>
      </c>
      <c r="D7" s="27" t="s">
        <v>12</v>
      </c>
      <c r="E7" s="20" t="s">
        <v>12</v>
      </c>
      <c r="F7" s="27" t="s">
        <v>12</v>
      </c>
      <c r="G7" s="14"/>
      <c r="H7" s="33"/>
      <c r="I7" s="50"/>
      <c r="J7" s="36"/>
      <c r="K7" s="27"/>
      <c r="L7" s="38"/>
      <c r="M7" s="16"/>
      <c r="N7" s="16"/>
      <c r="O7" s="16"/>
      <c r="P7" s="16"/>
      <c r="Q7" s="16"/>
      <c r="R7" s="16"/>
      <c r="U7" s="166"/>
      <c r="V7" s="6">
        <f aca="true" t="shared" si="0" ref="V7:V31">E8*X7</f>
        <v>0</v>
      </c>
      <c r="W7" t="str">
        <f>Ingredients!B5</f>
        <v>Barley (INRA 84)</v>
      </c>
      <c r="X7">
        <f>Ingredients!C5</f>
        <v>0</v>
      </c>
      <c r="Y7">
        <f>Ingredients!F5</f>
        <v>1</v>
      </c>
      <c r="Z7">
        <f>Ingredients!G5/100</f>
        <v>0.88</v>
      </c>
      <c r="AA7">
        <f>Ingredients!H5/100</f>
        <v>0.022000000000000002</v>
      </c>
      <c r="AB7">
        <f>Ingredients!I5/100</f>
        <v>0.10300000000000001</v>
      </c>
      <c r="AC7">
        <f>Ingredients!J5/100</f>
        <v>0.02</v>
      </c>
      <c r="AD7">
        <f>Ingredients!K5/100</f>
        <v>0.046</v>
      </c>
      <c r="AE7">
        <f>Ingredients!L5/100</f>
        <v>0.175</v>
      </c>
      <c r="AF7">
        <f>Ingredients!M5/100</f>
        <v>0.055</v>
      </c>
      <c r="AG7">
        <f>Ingredients!N5/100</f>
        <v>0.009000000000000001</v>
      </c>
      <c r="AH7">
        <f>Ingredients!O5/100</f>
        <v>0.12</v>
      </c>
      <c r="AI7">
        <f>Ingredients!P5/100</f>
        <v>0.006</v>
      </c>
      <c r="AJ7">
        <f>Ingredients!Q5/100</f>
        <v>0.51</v>
      </c>
      <c r="AK7">
        <f>Ingredients!R5/100</f>
        <v>0.025</v>
      </c>
      <c r="AL7">
        <f>Ingredients!S5/100</f>
        <v>0.0039000000000000003</v>
      </c>
      <c r="AM7">
        <f>Ingredients!T5/100</f>
        <v>0.0017000000000000001</v>
      </c>
      <c r="AN7">
        <f>Ingredients!U5/100</f>
        <v>0.0042</v>
      </c>
      <c r="AO7">
        <f>Ingredients!V5/100</f>
        <v>0.0036</v>
      </c>
      <c r="AP7">
        <f>Ingredients!W5/100</f>
        <v>0.0013</v>
      </c>
      <c r="AQ7">
        <f>Ingredients!X5/100</f>
        <v>0.0006</v>
      </c>
      <c r="AR7">
        <f>Ingredients!Y5/100</f>
        <v>0.0036</v>
      </c>
      <c r="AS7">
        <f>Ingredients!Z5/100</f>
        <v>0.0002</v>
      </c>
      <c r="AT7">
        <f>Ingredients!AA5/100</f>
        <v>0.0014000000000000002</v>
      </c>
      <c r="AU7">
        <f>Ingredients!AB5/100</f>
        <v>0.0013</v>
      </c>
      <c r="AV7">
        <f>Ingredients!AC5/100</f>
        <v>0.0051</v>
      </c>
      <c r="AW7">
        <f>Ingredients!AD5/100</f>
        <v>0.06901</v>
      </c>
      <c r="AX7">
        <f>Ingredients!AE5/100</f>
        <v>30.3</v>
      </c>
      <c r="AY7">
        <f>Ingredients!AF5/100</f>
        <v>29.8</v>
      </c>
      <c r="AZ7">
        <f>Ingredients!AG5/100</f>
        <v>0.046</v>
      </c>
      <c r="BA7">
        <f>Ingredients!AH5/100</f>
        <v>0</v>
      </c>
      <c r="BB7">
        <f>Ingredients!AI5/100</f>
        <v>0</v>
      </c>
      <c r="BC7">
        <f>Ingredients!AJ5/100</f>
        <v>0</v>
      </c>
      <c r="BD7">
        <f>Ingredients!AK5/100</f>
        <v>0</v>
      </c>
      <c r="BE7">
        <f>Ingredients!AL5/100</f>
        <v>0</v>
      </c>
      <c r="BF7">
        <f>Ingredients!AM5/100</f>
        <v>0</v>
      </c>
    </row>
    <row r="8" spans="1:58" ht="12.75">
      <c r="A8" s="13"/>
      <c r="B8" s="23" t="str">
        <f>Ingredients!B5</f>
        <v>Barley (INRA 84)</v>
      </c>
      <c r="C8" s="303">
        <f>Ingredients!C5</f>
        <v>0</v>
      </c>
      <c r="D8" s="51">
        <f>Ingredients!D5</f>
        <v>5</v>
      </c>
      <c r="E8" s="324">
        <v>5</v>
      </c>
      <c r="F8" s="305">
        <f>Ingredients!E5</f>
        <v>15</v>
      </c>
      <c r="G8" s="17"/>
      <c r="H8" s="29" t="str">
        <f>Nutrients!B6</f>
        <v>Dry matter</v>
      </c>
      <c r="I8" s="51">
        <f>Nutrients!C6</f>
        <v>0</v>
      </c>
      <c r="J8" s="239">
        <f>SUMPRODUCT($E$8:$E$32,Z7:Z31)</f>
        <v>89.51116686035182</v>
      </c>
      <c r="K8" s="32">
        <f>Nutrients!D6</f>
        <v>100</v>
      </c>
      <c r="L8" s="35" t="str">
        <f>Nutrients!E6</f>
        <v>%</v>
      </c>
      <c r="M8" s="16"/>
      <c r="N8" s="16"/>
      <c r="O8" s="16"/>
      <c r="P8" s="16"/>
      <c r="Q8" s="16"/>
      <c r="R8" s="16"/>
      <c r="U8" s="166" t="s">
        <v>11</v>
      </c>
      <c r="V8" s="6">
        <f t="shared" si="0"/>
        <v>0</v>
      </c>
      <c r="W8" t="str">
        <f>Ingredients!B6</f>
        <v>Wheat (INRA 80)</v>
      </c>
      <c r="X8">
        <f>Ingredients!C6</f>
        <v>0</v>
      </c>
      <c r="Y8">
        <f>Ingredients!F6</f>
        <v>1</v>
      </c>
      <c r="Z8">
        <f>Ingredients!G6/100</f>
        <v>0.88</v>
      </c>
      <c r="AA8">
        <f>Ingredients!H6/100</f>
        <v>0.016</v>
      </c>
      <c r="AB8">
        <f>Ingredients!I6/100</f>
        <v>0.10800000000000001</v>
      </c>
      <c r="AC8">
        <f>Ingredients!J6/100</f>
        <v>0.018000000000000002</v>
      </c>
      <c r="AD8">
        <f>Ingredients!K6/100</f>
        <v>0.022000000000000002</v>
      </c>
      <c r="AE8">
        <f>Ingredients!L6/100</f>
        <v>0.11</v>
      </c>
      <c r="AF8">
        <f>Ingredients!M6/100</f>
        <v>0.031</v>
      </c>
      <c r="AG8">
        <f>Ingredients!N6/100</f>
        <v>0.009000000000000001</v>
      </c>
      <c r="AH8">
        <f>Ingredients!O6/100</f>
        <v>0.079</v>
      </c>
      <c r="AI8">
        <f>Ingredients!P6/100</f>
        <v>0.005</v>
      </c>
      <c r="AJ8">
        <f>Ingredients!Q6/100</f>
        <v>0.6</v>
      </c>
      <c r="AK8">
        <f>Ingredients!R6/100</f>
        <v>0.025</v>
      </c>
      <c r="AL8">
        <f>Ingredients!S6/100</f>
        <v>0.0033</v>
      </c>
      <c r="AM8">
        <f>Ingredients!T6/100</f>
        <v>0.0018</v>
      </c>
      <c r="AN8">
        <f>Ingredients!U6/100</f>
        <v>0.0045000000000000005</v>
      </c>
      <c r="AO8">
        <f>Ingredients!V6/100</f>
        <v>0.0034000000000000002</v>
      </c>
      <c r="AP8">
        <f>Ingredients!W6/100</f>
        <v>0.0014000000000000002</v>
      </c>
      <c r="AQ8">
        <f>Ingredients!X6/100</f>
        <v>0.0004</v>
      </c>
      <c r="AR8">
        <f>Ingredients!Y6/100</f>
        <v>0.0034999999999999996</v>
      </c>
      <c r="AS8">
        <f>Ingredients!Z6/100</f>
        <v>0.0002</v>
      </c>
      <c r="AT8">
        <f>Ingredients!AA6/100</f>
        <v>0.0006</v>
      </c>
      <c r="AU8">
        <f>Ingredients!AB6/100</f>
        <v>0.0012</v>
      </c>
      <c r="AV8">
        <f>Ingredients!AC6/100</f>
        <v>0.0040999999999999995</v>
      </c>
      <c r="AW8">
        <f>Ingredients!AD6/100</f>
        <v>0.08316000000000001</v>
      </c>
      <c r="AX8">
        <f>Ingredients!AE6/100</f>
        <v>30.9</v>
      </c>
      <c r="AY8">
        <f>Ingredients!AF6/100</f>
        <v>30.2</v>
      </c>
      <c r="AZ8">
        <f>Ingredients!AG6/100</f>
        <v>0.022000000000000002</v>
      </c>
      <c r="BA8">
        <f>Ingredients!AH6/100</f>
        <v>0</v>
      </c>
      <c r="BB8">
        <f>Ingredients!AI6/100</f>
        <v>0</v>
      </c>
      <c r="BC8">
        <f>Ingredients!AJ6/100</f>
        <v>0</v>
      </c>
      <c r="BD8">
        <f>Ingredients!AK6/100</f>
        <v>0</v>
      </c>
      <c r="BE8">
        <f>Ingredients!AL6/100</f>
        <v>0</v>
      </c>
      <c r="BF8">
        <f>Ingredients!AM6/100</f>
        <v>0</v>
      </c>
    </row>
    <row r="9" spans="1:58" ht="12.75">
      <c r="A9" s="13"/>
      <c r="B9" s="23" t="str">
        <f>Ingredients!B6</f>
        <v>Wheat (INRA 80)</v>
      </c>
      <c r="C9" s="303">
        <f>Ingredients!C6</f>
        <v>0</v>
      </c>
      <c r="D9" s="51">
        <f>Ingredients!D6</f>
        <v>5</v>
      </c>
      <c r="E9" s="324">
        <v>4.999999999999988</v>
      </c>
      <c r="F9" s="305">
        <f>Ingredients!E6</f>
        <v>15</v>
      </c>
      <c r="G9" s="17"/>
      <c r="H9" s="29" t="str">
        <f>Nutrients!B7</f>
        <v>Crude ash</v>
      </c>
      <c r="I9" s="51">
        <f>Nutrients!C7</f>
        <v>0</v>
      </c>
      <c r="J9" s="239">
        <f>SUMPRODUCT($E$8:$E$32,AA7:AA31)</f>
        <v>8.001652900816534</v>
      </c>
      <c r="K9" s="32">
        <f>Nutrients!D7</f>
        <v>15</v>
      </c>
      <c r="L9" s="35" t="str">
        <f>Nutrients!E7</f>
        <v>%</v>
      </c>
      <c r="M9" s="16"/>
      <c r="N9" s="16"/>
      <c r="O9" s="16"/>
      <c r="P9" s="16"/>
      <c r="Q9" s="16"/>
      <c r="R9" s="16"/>
      <c r="U9" s="166"/>
      <c r="V9" s="6">
        <f t="shared" si="0"/>
        <v>0</v>
      </c>
      <c r="W9" t="str">
        <f>Ingredients!B7</f>
        <v>Wheat bran (INRA 104)</v>
      </c>
      <c r="X9">
        <f>Ingredients!C7</f>
        <v>0</v>
      </c>
      <c r="Y9">
        <f>Ingredients!F7</f>
        <v>1</v>
      </c>
      <c r="Z9">
        <f>Ingredients!G7/100</f>
        <v>0.88</v>
      </c>
      <c r="AA9">
        <f>Ingredients!H7/100</f>
        <v>0.05</v>
      </c>
      <c r="AB9">
        <f>Ingredients!I7/100</f>
        <v>0.15</v>
      </c>
      <c r="AC9">
        <f>Ingredients!J7/100</f>
        <v>0.034</v>
      </c>
      <c r="AD9">
        <f>Ingredients!K7/100</f>
        <v>0.095</v>
      </c>
      <c r="AE9">
        <f>Ingredients!L7/100</f>
        <v>0.405</v>
      </c>
      <c r="AF9">
        <f>Ingredients!M7/100</f>
        <v>0.11800000000000001</v>
      </c>
      <c r="AG9">
        <f>Ingredients!N7/100</f>
        <v>0.035</v>
      </c>
      <c r="AH9">
        <f>Ingredients!O7/100</f>
        <v>0.287</v>
      </c>
      <c r="AI9">
        <f>Ingredients!P7/100</f>
        <v>0.028999999999999998</v>
      </c>
      <c r="AJ9">
        <f>Ingredients!Q7/100</f>
        <v>0.19</v>
      </c>
      <c r="AK9">
        <f>Ingredients!R7/100</f>
        <v>0.05</v>
      </c>
      <c r="AL9">
        <f>Ingredients!S7/100</f>
        <v>0.0059</v>
      </c>
      <c r="AM9">
        <f>Ingredients!T7/100</f>
        <v>0.0024</v>
      </c>
      <c r="AN9">
        <f>Ingredients!U7/100</f>
        <v>0.0055000000000000005</v>
      </c>
      <c r="AO9">
        <f>Ingredients!V7/100</f>
        <v>0.0048</v>
      </c>
      <c r="AP9">
        <f>Ingredients!W7/100</f>
        <v>0.0019</v>
      </c>
      <c r="AQ9">
        <f>Ingredients!X7/100</f>
        <v>0.0015</v>
      </c>
      <c r="AR9">
        <f>Ingredients!Y7/100</f>
        <v>0.0109</v>
      </c>
      <c r="AS9">
        <f>Ingredients!Z7/100</f>
        <v>0.0003</v>
      </c>
      <c r="AT9">
        <f>Ingredients!AA7/100</f>
        <v>0.0008</v>
      </c>
      <c r="AU9">
        <f>Ingredients!AB7/100</f>
        <v>0.0044</v>
      </c>
      <c r="AV9">
        <f>Ingredients!AC7/100</f>
        <v>0.011000000000000001</v>
      </c>
      <c r="AW9">
        <f>Ingredients!AD7/100</f>
        <v>0.111</v>
      </c>
      <c r="AX9">
        <f>Ingredients!AE7/100</f>
        <v>24.6</v>
      </c>
      <c r="AY9">
        <f>Ingredients!AF7/100</f>
        <v>23.3</v>
      </c>
      <c r="AZ9">
        <f>Ingredients!AG7/100</f>
        <v>0.083</v>
      </c>
      <c r="BA9">
        <f>Ingredients!AH7/100</f>
        <v>0</v>
      </c>
      <c r="BB9">
        <f>Ingredients!AI7/100</f>
        <v>0</v>
      </c>
      <c r="BC9">
        <f>Ingredients!AJ7/100</f>
        <v>0</v>
      </c>
      <c r="BD9">
        <f>Ingredients!AK7/100</f>
        <v>0</v>
      </c>
      <c r="BE9">
        <f>Ingredients!AL7/100</f>
        <v>0</v>
      </c>
      <c r="BF9">
        <f>Ingredients!AM7/100</f>
        <v>0</v>
      </c>
    </row>
    <row r="10" spans="1:58" ht="12.75">
      <c r="A10" s="13"/>
      <c r="B10" s="23" t="str">
        <f>Ingredients!B7</f>
        <v>Wheat bran (INRA 104)</v>
      </c>
      <c r="C10" s="303">
        <f>Ingredients!C7</f>
        <v>0</v>
      </c>
      <c r="D10" s="51">
        <f>Ingredients!D7</f>
        <v>0</v>
      </c>
      <c r="E10" s="324">
        <v>17.067017125501593</v>
      </c>
      <c r="F10" s="305">
        <f>Ingredients!E7</f>
        <v>25</v>
      </c>
      <c r="G10" s="17"/>
      <c r="H10" s="29" t="str">
        <f>Nutrients!B8</f>
        <v>Crude protein</v>
      </c>
      <c r="I10" s="51">
        <f>Nutrients!C8</f>
        <v>16</v>
      </c>
      <c r="J10" s="239">
        <f>SUMPRODUCT($E$8:$E$32,AB7:AB31)</f>
        <v>18.413336584800103</v>
      </c>
      <c r="K10" s="32">
        <f>Nutrients!D8</f>
        <v>19</v>
      </c>
      <c r="L10" s="35" t="str">
        <f>Nutrients!E8</f>
        <v>%</v>
      </c>
      <c r="M10" s="16"/>
      <c r="N10" s="16"/>
      <c r="O10" s="16"/>
      <c r="P10" s="16"/>
      <c r="Q10" s="16"/>
      <c r="R10" s="16"/>
      <c r="U10" s="166"/>
      <c r="V10" s="6">
        <f t="shared" si="0"/>
        <v>0</v>
      </c>
      <c r="W10" t="str">
        <f>Ingredients!B8</f>
        <v>Beet molasses (INRA 224)</v>
      </c>
      <c r="X10">
        <f>Ingredients!C8</f>
        <v>0</v>
      </c>
      <c r="Y10">
        <f>Ingredients!F8</f>
        <v>1</v>
      </c>
      <c r="Z10">
        <f>Ingredients!G8/100</f>
        <v>0.75</v>
      </c>
      <c r="AA10">
        <f>Ingredients!H8/100</f>
        <v>0.086</v>
      </c>
      <c r="AB10">
        <f>Ingredients!I8/100</f>
        <v>0.105</v>
      </c>
      <c r="AC10">
        <f>Ingredients!J8/100</f>
        <v>0</v>
      </c>
      <c r="AD10">
        <f>Ingredients!K8/100</f>
        <v>0</v>
      </c>
      <c r="AE10">
        <f>Ingredients!L8/100</f>
        <v>0</v>
      </c>
      <c r="AF10">
        <f>Ingredients!M8/100</f>
        <v>0</v>
      </c>
      <c r="AG10">
        <f>Ingredients!N8/100</f>
        <v>0</v>
      </c>
      <c r="AH10">
        <f>Ingredients!O8/100</f>
        <v>0</v>
      </c>
      <c r="AI10">
        <f>Ingredients!P8/100</f>
        <v>0</v>
      </c>
      <c r="AJ10">
        <f>Ingredients!Q8/100</f>
        <v>0</v>
      </c>
      <c r="AK10">
        <f>Ingredients!R8/100</f>
        <v>0.45</v>
      </c>
      <c r="AL10">
        <f>Ingredients!S8/100</f>
        <v>0.0004</v>
      </c>
      <c r="AM10">
        <f>Ingredients!T8/100</f>
        <v>0.0005</v>
      </c>
      <c r="AN10">
        <f>Ingredients!U8/100</f>
        <v>0.001</v>
      </c>
      <c r="AO10">
        <f>Ingredients!V8/100</f>
        <v>0.0006</v>
      </c>
      <c r="AP10">
        <f>Ingredients!W8/100</f>
        <v>0.001</v>
      </c>
      <c r="AQ10">
        <f>Ingredients!X8/100</f>
        <v>0.0022</v>
      </c>
      <c r="AR10">
        <f>Ingredients!Y8/100</f>
        <v>0.0002</v>
      </c>
      <c r="AS10">
        <f>Ingredients!Z8/100</f>
        <v>0.008</v>
      </c>
      <c r="AT10">
        <f>Ingredients!AA8/100</f>
        <v>0.0108</v>
      </c>
      <c r="AU10">
        <f>Ingredients!AB8/100</f>
        <v>0.0005</v>
      </c>
      <c r="AV10">
        <f>Ingredients!AC8/100</f>
        <v>0.0391</v>
      </c>
      <c r="AW10">
        <f>Ingredients!AD8/100</f>
        <v>0.0735</v>
      </c>
      <c r="AX10">
        <f>Ingredients!AE8/100</f>
        <v>25.5</v>
      </c>
      <c r="AY10">
        <f>Ingredients!AF8/100</f>
        <v>24.5</v>
      </c>
      <c r="AZ10">
        <f>Ingredients!AG8/100</f>
        <v>0</v>
      </c>
      <c r="BA10">
        <f>Ingredients!AH8/100</f>
        <v>0</v>
      </c>
      <c r="BB10">
        <f>Ingredients!AI8/100</f>
        <v>0</v>
      </c>
      <c r="BC10">
        <f>Ingredients!AJ8/100</f>
        <v>0</v>
      </c>
      <c r="BD10">
        <f>Ingredients!AK8/100</f>
        <v>0</v>
      </c>
      <c r="BE10">
        <f>Ingredients!AL8/100</f>
        <v>0</v>
      </c>
      <c r="BF10">
        <f>Ingredients!AM8/100</f>
        <v>0</v>
      </c>
    </row>
    <row r="11" spans="1:58" ht="12.75">
      <c r="A11" s="13"/>
      <c r="B11" s="23" t="str">
        <f>Ingredients!B8</f>
        <v>Beet molasses (INRA 224)</v>
      </c>
      <c r="C11" s="303">
        <f>Ingredients!C8</f>
        <v>0</v>
      </c>
      <c r="D11" s="51">
        <f>Ingredients!D8</f>
        <v>0</v>
      </c>
      <c r="E11" s="324">
        <v>-4.4408920984986067E-16</v>
      </c>
      <c r="F11" s="305">
        <f>Ingredients!E8</f>
        <v>5</v>
      </c>
      <c r="G11" s="17"/>
      <c r="H11" s="29" t="str">
        <f>Nutrients!B9</f>
        <v>Crude fat</v>
      </c>
      <c r="I11" s="51">
        <f>Nutrients!C9</f>
        <v>0</v>
      </c>
      <c r="J11" s="239">
        <f>SUMPRODUCT($E$8:$E$32,AC7:AC31)</f>
        <v>2.528821692555057</v>
      </c>
      <c r="K11" s="32">
        <f>Nutrients!D9</f>
        <v>5</v>
      </c>
      <c r="L11" s="35" t="str">
        <f>Nutrients!E9</f>
        <v>%</v>
      </c>
      <c r="M11" s="16"/>
      <c r="N11" s="16"/>
      <c r="O11" s="16"/>
      <c r="P11" s="16"/>
      <c r="Q11" s="16"/>
      <c r="R11" s="16"/>
      <c r="U11" s="166"/>
      <c r="V11" s="6">
        <f t="shared" si="0"/>
        <v>0</v>
      </c>
      <c r="W11" t="str">
        <f>Ingredients!B9</f>
        <v>Sunflower meal 28 (INRA 194) </v>
      </c>
      <c r="X11">
        <f>Ingredients!C9</f>
        <v>0</v>
      </c>
      <c r="Y11">
        <f>Ingredients!F9</f>
        <v>1</v>
      </c>
      <c r="Z11">
        <f>Ingredients!G9/100</f>
        <v>0.9</v>
      </c>
      <c r="AA11">
        <f>Ingredients!H9/100</f>
        <v>0.068</v>
      </c>
      <c r="AB11">
        <f>Ingredients!I9/100</f>
        <v>0.27899999999999997</v>
      </c>
      <c r="AC11">
        <f>Ingredients!J9/100</f>
        <v>0.027000000000000003</v>
      </c>
      <c r="AD11">
        <f>Ingredients!K9/100</f>
        <v>0.252</v>
      </c>
      <c r="AE11">
        <f>Ingredients!L9/100</f>
        <v>0.428</v>
      </c>
      <c r="AF11">
        <f>Ingredients!M9/100</f>
        <v>0.302</v>
      </c>
      <c r="AG11">
        <f>Ingredients!N9/100</f>
        <v>0.10099999999999999</v>
      </c>
      <c r="AH11">
        <f>Ingredients!O9/100</f>
        <v>0.12599999999999997</v>
      </c>
      <c r="AI11">
        <f>Ingredients!P9/100</f>
        <v>0.07200000000000001</v>
      </c>
      <c r="AJ11">
        <f>Ingredients!Q9/100</f>
        <v>0</v>
      </c>
      <c r="AK11">
        <f>Ingredients!R9/100</f>
        <v>0.05</v>
      </c>
      <c r="AL11">
        <f>Ingredients!S9/100</f>
        <v>0.01</v>
      </c>
      <c r="AM11">
        <f>Ingredients!T9/100</f>
        <v>0.0067</v>
      </c>
      <c r="AN11">
        <f>Ingredients!U9/100</f>
        <v>0.012</v>
      </c>
      <c r="AO11">
        <f>Ingredients!V9/100</f>
        <v>0.0103</v>
      </c>
      <c r="AP11">
        <f>Ingredients!W9/100</f>
        <v>0.0036</v>
      </c>
      <c r="AQ11">
        <f>Ingredients!X9/100</f>
        <v>0.0034999999999999996</v>
      </c>
      <c r="AR11">
        <f>Ingredients!Y9/100</f>
        <v>0.01</v>
      </c>
      <c r="AS11">
        <f>Ingredients!Z9/100</f>
        <v>0.0003</v>
      </c>
      <c r="AT11">
        <f>Ingredients!AA9/100</f>
        <v>0.0015</v>
      </c>
      <c r="AU11">
        <f>Ingredients!AB9/100</f>
        <v>0.005</v>
      </c>
      <c r="AV11">
        <f>Ingredients!AC9/100</f>
        <v>0.011000000000000001</v>
      </c>
      <c r="AW11">
        <f>Ingredients!AD9/100</f>
        <v>0.21482999999999997</v>
      </c>
      <c r="AX11">
        <f>Ingredients!AE9/100</f>
        <v>22.4</v>
      </c>
      <c r="AY11">
        <f>Ingredients!AF9/100</f>
        <v>20.4</v>
      </c>
      <c r="AZ11">
        <f>Ingredients!AG9/100</f>
        <v>0.201</v>
      </c>
      <c r="BA11">
        <f>Ingredients!AH9/100</f>
        <v>0</v>
      </c>
      <c r="BB11">
        <f>Ingredients!AI9/100</f>
        <v>0</v>
      </c>
      <c r="BC11">
        <f>Ingredients!AJ9/100</f>
        <v>0</v>
      </c>
      <c r="BD11">
        <f>Ingredients!AK9/100</f>
        <v>0</v>
      </c>
      <c r="BE11">
        <f>Ingredients!AL9/100</f>
        <v>0</v>
      </c>
      <c r="BF11">
        <f>Ingredients!AM9/100</f>
        <v>0</v>
      </c>
    </row>
    <row r="12" spans="1:58" ht="12.75">
      <c r="A12" s="13"/>
      <c r="B12" s="23" t="str">
        <f>Ingredients!B9</f>
        <v>Sunflower meal 28 (INRA 194) </v>
      </c>
      <c r="C12" s="303">
        <f>Ingredients!C9</f>
        <v>0</v>
      </c>
      <c r="D12" s="51">
        <f>Ingredients!D9</f>
        <v>0</v>
      </c>
      <c r="E12" s="324">
        <v>-4.849702143091216E-16</v>
      </c>
      <c r="F12" s="305">
        <f>Ingredients!E9</f>
        <v>15</v>
      </c>
      <c r="G12" s="17"/>
      <c r="H12" s="29" t="str">
        <f>Nutrients!B10</f>
        <v>Crude fiber (Weende)</v>
      </c>
      <c r="I12" s="51">
        <f>Nutrients!C10</f>
        <v>16.5</v>
      </c>
      <c r="J12" s="239">
        <f>SUMPRODUCT($E$8:$E$32,AD7:AD31)</f>
        <v>16.499999999999993</v>
      </c>
      <c r="K12" s="32">
        <f>Nutrients!D10</f>
        <v>25</v>
      </c>
      <c r="L12" s="35" t="str">
        <f>Nutrients!E10</f>
        <v>%</v>
      </c>
      <c r="M12" s="16"/>
      <c r="N12" s="16"/>
      <c r="O12" s="16"/>
      <c r="P12" s="16"/>
      <c r="Q12" s="16"/>
      <c r="R12" s="16"/>
      <c r="U12" s="166"/>
      <c r="V12" s="6">
        <f t="shared" si="0"/>
        <v>0</v>
      </c>
      <c r="W12" t="str">
        <f>Ingredients!B10</f>
        <v>Alfalfa meal 15 (INRA 252)</v>
      </c>
      <c r="X12">
        <f>Ingredients!C10</f>
        <v>0</v>
      </c>
      <c r="Y12">
        <f>Ingredients!F10</f>
        <v>1</v>
      </c>
      <c r="Z12">
        <f>Ingredients!G10/100</f>
        <v>0.9</v>
      </c>
      <c r="AA12">
        <f>Ingredients!H10/100</f>
        <v>0.099</v>
      </c>
      <c r="AB12">
        <f>Ingredients!I10/100</f>
        <v>0.153</v>
      </c>
      <c r="AC12">
        <f>Ingredients!J10/100</f>
        <v>0.032</v>
      </c>
      <c r="AD12">
        <f>Ingredients!K10/100</f>
        <v>0.261</v>
      </c>
      <c r="AE12">
        <f>Ingredients!L10/100</f>
        <v>0.418</v>
      </c>
      <c r="AF12">
        <f>Ingredients!M10/100</f>
        <v>0.326</v>
      </c>
      <c r="AG12">
        <f>Ingredients!N10/100</f>
        <v>0.073</v>
      </c>
      <c r="AH12">
        <f>Ingredients!O10/100</f>
        <v>0.09199999999999996</v>
      </c>
      <c r="AI12">
        <f>Ingredients!P10/100</f>
        <v>0.068</v>
      </c>
      <c r="AJ12">
        <f>Ingredients!Q10/100</f>
        <v>0</v>
      </c>
      <c r="AK12">
        <f>Ingredients!R10/100</f>
        <v>0.03</v>
      </c>
      <c r="AL12">
        <f>Ingredients!S10/100</f>
        <v>0.0066</v>
      </c>
      <c r="AM12">
        <f>Ingredients!T10/100</f>
        <v>0.0023</v>
      </c>
      <c r="AN12">
        <f>Ingredients!U10/100</f>
        <v>0.0040999999999999995</v>
      </c>
      <c r="AO12">
        <f>Ingredients!V10/100</f>
        <v>0.0063</v>
      </c>
      <c r="AP12">
        <f>Ingredients!W10/100</f>
        <v>0.0025</v>
      </c>
      <c r="AQ12">
        <f>Ingredients!X10/100</f>
        <v>0.015</v>
      </c>
      <c r="AR12">
        <f>Ingredients!Y10/100</f>
        <v>0.0026</v>
      </c>
      <c r="AS12">
        <f>Ingredients!Z10/100</f>
        <v>0.0007000000000000001</v>
      </c>
      <c r="AT12">
        <f>Ingredients!AA10/100</f>
        <v>0.0048</v>
      </c>
      <c r="AU12">
        <f>Ingredients!AB10/100</f>
        <v>0.0027</v>
      </c>
      <c r="AV12">
        <f>Ingredients!AC10/100</f>
        <v>0.021</v>
      </c>
      <c r="AW12">
        <f>Ingredients!AD10/100</f>
        <v>0.08874</v>
      </c>
      <c r="AX12">
        <f>Ingredients!AE10/100</f>
        <v>17.7</v>
      </c>
      <c r="AY12">
        <f>Ingredients!AF10/100</f>
        <v>16.6</v>
      </c>
      <c r="AZ12">
        <f>Ingredients!AG10/100</f>
        <v>0.253</v>
      </c>
      <c r="BA12">
        <f>Ingredients!AH10/100</f>
        <v>0</v>
      </c>
      <c r="BB12">
        <f>Ingredients!AI10/100</f>
        <v>0</v>
      </c>
      <c r="BC12">
        <f>Ingredients!AJ10/100</f>
        <v>0</v>
      </c>
      <c r="BD12">
        <f>Ingredients!AK10/100</f>
        <v>0</v>
      </c>
      <c r="BE12">
        <f>Ingredients!AL10/100</f>
        <v>0</v>
      </c>
      <c r="BF12">
        <f>Ingredients!AM10/100</f>
        <v>0</v>
      </c>
    </row>
    <row r="13" spans="1:58" ht="12.75">
      <c r="A13" s="13"/>
      <c r="B13" s="23" t="str">
        <f>Ingredients!B10</f>
        <v>Alfalfa meal 15 (INRA 252)</v>
      </c>
      <c r="C13" s="303">
        <f>Ingredients!C10</f>
        <v>0</v>
      </c>
      <c r="D13" s="51">
        <f>Ingredients!D10</f>
        <v>0</v>
      </c>
      <c r="E13" s="324">
        <v>41.9052146416086</v>
      </c>
      <c r="F13" s="305">
        <f>Ingredients!E10</f>
        <v>45</v>
      </c>
      <c r="G13" s="17"/>
      <c r="H13" s="29" t="str">
        <f>Nutrients!B11</f>
        <v>NDF</v>
      </c>
      <c r="I13" s="51">
        <f>Nutrients!C11</f>
        <v>30</v>
      </c>
      <c r="J13" s="239">
        <f>SUMPRODUCT($E$8:$E$32,AE7:AE31)</f>
        <v>34.14978480319992</v>
      </c>
      <c r="K13" s="32">
        <f>Nutrients!D11</f>
        <v>50</v>
      </c>
      <c r="L13" s="35" t="str">
        <f>Nutrients!E11</f>
        <v>%</v>
      </c>
      <c r="M13" s="16"/>
      <c r="N13" s="16"/>
      <c r="O13" s="16"/>
      <c r="P13" s="16"/>
      <c r="Q13" s="16"/>
      <c r="R13" s="16"/>
      <c r="U13" s="166"/>
      <c r="V13" s="6">
        <f t="shared" si="0"/>
        <v>0</v>
      </c>
      <c r="W13" t="str">
        <f>Ingredients!B11</f>
        <v>Beet pulp (INRA 232)</v>
      </c>
      <c r="X13">
        <f>Ingredients!C11</f>
        <v>0</v>
      </c>
      <c r="Y13">
        <f>Ingredients!F11</f>
        <v>1</v>
      </c>
      <c r="Z13">
        <f>Ingredients!G11/100</f>
        <v>0.9</v>
      </c>
      <c r="AA13">
        <f>Ingredients!H11/100</f>
        <v>0.07200000000000001</v>
      </c>
      <c r="AB13">
        <f>Ingredients!I11/100</f>
        <v>0.09</v>
      </c>
      <c r="AC13">
        <f>Ingredients!J11/100</f>
        <v>0.01</v>
      </c>
      <c r="AD13">
        <f>Ingredients!K11/100</f>
        <v>0.18</v>
      </c>
      <c r="AE13">
        <f>Ingredients!L11/100</f>
        <v>0.428</v>
      </c>
      <c r="AF13">
        <f>Ingredients!M11/100</f>
        <v>0.212</v>
      </c>
      <c r="AG13">
        <f>Ingredients!N11/100</f>
        <v>0.018000000000000002</v>
      </c>
      <c r="AH13">
        <f>Ingredients!O11/100</f>
        <v>0.21599999999999997</v>
      </c>
      <c r="AI13">
        <f>Ingredients!P11/100</f>
        <v>0.25</v>
      </c>
      <c r="AJ13">
        <f>Ingredients!Q11/100</f>
        <v>0</v>
      </c>
      <c r="AK13">
        <f>Ingredients!R11/100</f>
        <v>0.06</v>
      </c>
      <c r="AL13">
        <f>Ingredients!S11/100</f>
        <v>0.0053</v>
      </c>
      <c r="AM13">
        <f>Ingredients!T11/100</f>
        <v>0.0019</v>
      </c>
      <c r="AN13">
        <f>Ingredients!U11/100</f>
        <v>0.0031</v>
      </c>
      <c r="AO13">
        <f>Ingredients!V11/100</f>
        <v>0.0044</v>
      </c>
      <c r="AP13">
        <f>Ingredients!W11/100</f>
        <v>0.0009</v>
      </c>
      <c r="AQ13">
        <f>Ingredients!X11/100</f>
        <v>0.0076</v>
      </c>
      <c r="AR13">
        <f>Ingredients!Y11/100</f>
        <v>0.001</v>
      </c>
      <c r="AS13">
        <f>Ingredients!Z11/100</f>
        <v>0.002</v>
      </c>
      <c r="AT13">
        <f>Ingredients!AA11/100</f>
        <v>0.001</v>
      </c>
      <c r="AU13">
        <f>Ingredients!AB11/100</f>
        <v>0.0023</v>
      </c>
      <c r="AV13">
        <f>Ingredients!AC11/100</f>
        <v>0.0049</v>
      </c>
      <c r="AW13">
        <f>Ingredients!AD11/100</f>
        <v>0.045</v>
      </c>
      <c r="AX13">
        <f>Ingredients!AE11/100</f>
        <v>24.8</v>
      </c>
      <c r="AY13">
        <f>Ingredients!AF11/100</f>
        <v>24.2</v>
      </c>
      <c r="AZ13">
        <f>Ingredients!AG11/100</f>
        <v>0.19399999999999998</v>
      </c>
      <c r="BA13">
        <f>Ingredients!AH11/100</f>
        <v>0</v>
      </c>
      <c r="BB13">
        <f>Ingredients!AI11/100</f>
        <v>0</v>
      </c>
      <c r="BC13">
        <f>Ingredients!AJ11/100</f>
        <v>0</v>
      </c>
      <c r="BD13">
        <f>Ingredients!AK11/100</f>
        <v>0</v>
      </c>
      <c r="BE13">
        <f>Ingredients!AL11/100</f>
        <v>0</v>
      </c>
      <c r="BF13">
        <f>Ingredients!AM11/100</f>
        <v>0</v>
      </c>
    </row>
    <row r="14" spans="1:58" ht="12.75">
      <c r="A14" s="13"/>
      <c r="B14" s="23" t="str">
        <f>Ingredients!B11</f>
        <v>Beet pulp (INRA 232)</v>
      </c>
      <c r="C14" s="303">
        <f>Ingredients!C11</f>
        <v>0</v>
      </c>
      <c r="D14" s="51">
        <f>Ingredients!D11</f>
        <v>0</v>
      </c>
      <c r="E14" s="324">
        <v>14.757624175652765</v>
      </c>
      <c r="F14" s="305">
        <f>Ingredients!E11</f>
        <v>25</v>
      </c>
      <c r="G14" s="17"/>
      <c r="H14" s="29" t="str">
        <f>Nutrients!B12</f>
        <v>ADF</v>
      </c>
      <c r="I14" s="51">
        <f>Nutrients!C12</f>
        <v>19</v>
      </c>
      <c r="J14" s="239">
        <f>SUMPRODUCT($E$8:$E$32,AF7:AF31)</f>
        <v>20.46362431921198</v>
      </c>
      <c r="K14" s="32">
        <f>Nutrients!D12</f>
        <v>25</v>
      </c>
      <c r="L14" s="35" t="str">
        <f>Nutrients!E12</f>
        <v>%</v>
      </c>
      <c r="M14" s="16"/>
      <c r="N14" s="16"/>
      <c r="O14" s="16"/>
      <c r="P14" s="16"/>
      <c r="Q14" s="16"/>
      <c r="R14" s="16"/>
      <c r="U14" s="166"/>
      <c r="V14" s="6">
        <f t="shared" si="0"/>
        <v>0</v>
      </c>
      <c r="W14" t="str">
        <f>Ingredients!B12</f>
        <v>Wheat straw (INRA 258)</v>
      </c>
      <c r="X14">
        <f>Ingredients!C12</f>
        <v>0</v>
      </c>
      <c r="Y14">
        <f>Ingredients!F12</f>
        <v>1</v>
      </c>
      <c r="Z14">
        <f>Ingredients!G12/100</f>
        <v>0.9</v>
      </c>
      <c r="AA14">
        <f>Ingredients!H12/100</f>
        <v>0.061</v>
      </c>
      <c r="AB14">
        <f>Ingredients!I12/100</f>
        <v>0.036000000000000004</v>
      </c>
      <c r="AC14">
        <f>Ingredients!J12/100</f>
        <v>0.012</v>
      </c>
      <c r="AD14">
        <f>Ingredients!K12/100</f>
        <v>0.395</v>
      </c>
      <c r="AE14">
        <f>Ingredients!L12/100</f>
        <v>0.75</v>
      </c>
      <c r="AF14">
        <f>Ingredients!M12/100</f>
        <v>0.474</v>
      </c>
      <c r="AG14">
        <f>Ingredients!N12/100</f>
        <v>0.08</v>
      </c>
      <c r="AH14">
        <f>Ingredients!O12/100</f>
        <v>0.276</v>
      </c>
      <c r="AI14">
        <f>Ingredients!P12/100</f>
        <v>0.022000000000000002</v>
      </c>
      <c r="AJ14">
        <f>Ingredients!Q12/100</f>
        <v>0.005</v>
      </c>
      <c r="AK14">
        <f>Ingredients!R12/100</f>
        <v>0</v>
      </c>
      <c r="AL14">
        <f>Ingredients!S12/100</f>
        <v>0</v>
      </c>
      <c r="AM14">
        <f>Ingredients!T12/100</f>
        <v>0</v>
      </c>
      <c r="AN14">
        <f>Ingredients!U12/100</f>
        <v>0</v>
      </c>
      <c r="AO14">
        <f>Ingredients!V12/100</f>
        <v>0</v>
      </c>
      <c r="AP14">
        <f>Ingredients!W12/100</f>
        <v>0</v>
      </c>
      <c r="AQ14">
        <f>Ingredients!X12/100</f>
        <v>0.0038</v>
      </c>
      <c r="AR14">
        <f>Ingredients!Y12/100</f>
        <v>0.0008</v>
      </c>
      <c r="AS14">
        <f>Ingredients!Z12/100</f>
        <v>0.0016</v>
      </c>
      <c r="AT14">
        <f>Ingredients!AA12/100</f>
        <v>0.0046</v>
      </c>
      <c r="AU14">
        <f>Ingredients!AB12/100</f>
        <v>0.0009</v>
      </c>
      <c r="AV14">
        <f>Ingredients!AC12/100</f>
        <v>0.0095</v>
      </c>
      <c r="AW14">
        <f>Ingredients!AD12/100</f>
        <v>0.0054</v>
      </c>
      <c r="AX14">
        <f>Ingredients!AE12/100</f>
        <v>6.6</v>
      </c>
      <c r="AY14">
        <f>Ingredients!AF12/100</f>
        <v>6.4</v>
      </c>
      <c r="AZ14">
        <f>Ingredients!AG12/100</f>
        <v>0.39399999999999996</v>
      </c>
      <c r="BA14">
        <f>Ingredients!AH12/100</f>
        <v>0</v>
      </c>
      <c r="BB14">
        <f>Ingredients!AI12/100</f>
        <v>0</v>
      </c>
      <c r="BC14">
        <f>Ingredients!AJ12/100</f>
        <v>0</v>
      </c>
      <c r="BD14">
        <f>Ingredients!AK12/100</f>
        <v>0</v>
      </c>
      <c r="BE14">
        <f>Ingredients!AL12/100</f>
        <v>0</v>
      </c>
      <c r="BF14">
        <f>Ingredients!AM12/100</f>
        <v>0</v>
      </c>
    </row>
    <row r="15" spans="1:58" ht="12.75">
      <c r="A15" s="13"/>
      <c r="B15" s="23" t="str">
        <f>Ingredients!B12</f>
        <v>Wheat straw (INRA 258)</v>
      </c>
      <c r="C15" s="303">
        <f>Ingredients!C12</f>
        <v>0</v>
      </c>
      <c r="D15" s="51">
        <f>Ingredients!D12</f>
        <v>0</v>
      </c>
      <c r="E15" s="324">
        <v>1.2496821820064987E-15</v>
      </c>
      <c r="F15" s="305">
        <f>Ingredients!E12</f>
        <v>10</v>
      </c>
      <c r="G15" s="17"/>
      <c r="H15" s="29" t="str">
        <f>Nutrients!B13</f>
        <v>ADL</v>
      </c>
      <c r="I15" s="51">
        <f>Nutrients!C13</f>
        <v>4</v>
      </c>
      <c r="J15" s="239">
        <f>SUMPRODUCT($E$8:$E$32,AG7:AG31)</f>
        <v>4.102063503391733</v>
      </c>
      <c r="K15" s="32">
        <f>Nutrients!D13</f>
        <v>6</v>
      </c>
      <c r="L15" s="35" t="str">
        <f>Nutrients!E13</f>
        <v>%</v>
      </c>
      <c r="M15" s="16"/>
      <c r="N15" s="16"/>
      <c r="O15" s="16"/>
      <c r="P15" s="16"/>
      <c r="Q15" s="16"/>
      <c r="R15" s="16"/>
      <c r="U15" s="166"/>
      <c r="V15" s="6">
        <f t="shared" si="0"/>
        <v>0</v>
      </c>
      <c r="W15" t="str">
        <f>Ingredients!B13</f>
        <v>Premix (as example)</v>
      </c>
      <c r="X15">
        <f>Ingredients!C13</f>
        <v>0</v>
      </c>
      <c r="Y15">
        <f>Ingredients!F13</f>
        <v>1</v>
      </c>
      <c r="Z15">
        <f>Ingredients!G13/100</f>
        <v>0.9</v>
      </c>
      <c r="AA15">
        <f>Ingredients!H13/100</f>
        <v>0.9</v>
      </c>
      <c r="AB15">
        <f>Ingredients!I13/100</f>
        <v>0</v>
      </c>
      <c r="AC15">
        <f>Ingredients!J13/100</f>
        <v>0</v>
      </c>
      <c r="AD15">
        <f>Ingredients!K13/100</f>
        <v>0</v>
      </c>
      <c r="AE15">
        <f>Ingredients!L13/100</f>
        <v>0</v>
      </c>
      <c r="AF15">
        <f>Ingredients!M13/100</f>
        <v>0</v>
      </c>
      <c r="AG15">
        <f>Ingredients!N13/100</f>
        <v>0</v>
      </c>
      <c r="AH15">
        <f>Ingredients!O13/100</f>
        <v>0</v>
      </c>
      <c r="AI15">
        <f>Ingredients!P13/100</f>
        <v>0</v>
      </c>
      <c r="AJ15">
        <f>Ingredients!Q13/100</f>
        <v>0</v>
      </c>
      <c r="AK15">
        <f>Ingredients!R13/100</f>
        <v>0</v>
      </c>
      <c r="AL15">
        <f>Ingredients!S13/100</f>
        <v>0</v>
      </c>
      <c r="AM15">
        <f>Ingredients!T13/100</f>
        <v>0</v>
      </c>
      <c r="AN15">
        <f>Ingredients!U13/100</f>
        <v>0</v>
      </c>
      <c r="AO15">
        <f>Ingredients!V13/100</f>
        <v>0</v>
      </c>
      <c r="AP15">
        <f>Ingredients!W13/100</f>
        <v>0</v>
      </c>
      <c r="AQ15">
        <f>Ingredients!X13/100</f>
        <v>0</v>
      </c>
      <c r="AR15">
        <f>Ingredients!Y13/100</f>
        <v>0</v>
      </c>
      <c r="AS15">
        <f>Ingredients!Z13/100</f>
        <v>0</v>
      </c>
      <c r="AT15">
        <f>Ingredients!AA13/100</f>
        <v>0</v>
      </c>
      <c r="AU15">
        <f>Ingredients!AB13/100</f>
        <v>0</v>
      </c>
      <c r="AV15">
        <f>Ingredients!AC13/100</f>
        <v>0</v>
      </c>
      <c r="AW15">
        <f>Ingredients!AD13/100</f>
        <v>0</v>
      </c>
      <c r="AX15">
        <f>Ingredients!AE13/100</f>
        <v>0</v>
      </c>
      <c r="AY15">
        <f>Ingredients!AF13/100</f>
        <v>0</v>
      </c>
      <c r="AZ15">
        <f>Ingredients!AG13/100</f>
        <v>0</v>
      </c>
      <c r="BA15">
        <f>Ingredients!AH13/100</f>
        <v>0</v>
      </c>
      <c r="BB15">
        <f>Ingredients!AI13/100</f>
        <v>0</v>
      </c>
      <c r="BC15">
        <f>Ingredients!AJ13/100</f>
        <v>0</v>
      </c>
      <c r="BD15">
        <f>Ingredients!AK13/100</f>
        <v>0</v>
      </c>
      <c r="BE15">
        <f>Ingredients!AL13/100</f>
        <v>0</v>
      </c>
      <c r="BF15">
        <f>Ingredients!AM13/100</f>
        <v>0</v>
      </c>
    </row>
    <row r="16" spans="1:58" ht="12.75">
      <c r="A16" s="13"/>
      <c r="B16" s="23" t="str">
        <f>Ingredients!B13</f>
        <v>Premix (as example)</v>
      </c>
      <c r="C16" s="303">
        <f>Ingredients!C13</f>
        <v>0</v>
      </c>
      <c r="D16" s="51">
        <f>Ingredients!D13</f>
        <v>0.5</v>
      </c>
      <c r="E16" s="324">
        <v>0.5</v>
      </c>
      <c r="F16" s="305">
        <f>Ingredients!E13</f>
        <v>0.5</v>
      </c>
      <c r="G16" s="17"/>
      <c r="H16" s="29" t="str">
        <f>Nutrients!B14</f>
        <v>Hemicellulose (NDF-ADF)</v>
      </c>
      <c r="I16" s="51">
        <f>Nutrients!C14</f>
        <v>0</v>
      </c>
      <c r="J16" s="239">
        <f>SUMPRODUCT($E$8:$E$32,AH7:AH31)</f>
        <v>13.686160483987944</v>
      </c>
      <c r="K16" s="32">
        <f>Nutrients!D14</f>
        <v>25</v>
      </c>
      <c r="L16" s="35" t="str">
        <f>Nutrients!E14</f>
        <v>%</v>
      </c>
      <c r="M16" s="16"/>
      <c r="N16" s="16"/>
      <c r="O16" s="16"/>
      <c r="P16" s="16"/>
      <c r="Q16" s="16"/>
      <c r="R16" s="16"/>
      <c r="U16" s="166"/>
      <c r="V16" s="6">
        <f t="shared" si="0"/>
        <v>0</v>
      </c>
      <c r="W16" t="str">
        <f>Ingredients!B14</f>
        <v>Calcium Carbonate</v>
      </c>
      <c r="X16">
        <f>Ingredients!C14</f>
        <v>0</v>
      </c>
      <c r="Y16">
        <f>Ingredients!F14</f>
        <v>1</v>
      </c>
      <c r="Z16">
        <f>Ingredients!G14/100</f>
        <v>0.95</v>
      </c>
      <c r="AA16">
        <f>Ingredients!H14/100</f>
        <v>0.95</v>
      </c>
      <c r="AB16">
        <f>Ingredients!I14/100</f>
        <v>0</v>
      </c>
      <c r="AC16">
        <f>Ingredients!J14/100</f>
        <v>0</v>
      </c>
      <c r="AD16">
        <f>Ingredients!K14/100</f>
        <v>0</v>
      </c>
      <c r="AE16">
        <f>Ingredients!L14/100</f>
        <v>0</v>
      </c>
      <c r="AF16">
        <f>Ingredients!M14/100</f>
        <v>0</v>
      </c>
      <c r="AG16">
        <f>Ingredients!N14/100</f>
        <v>0</v>
      </c>
      <c r="AH16">
        <f>Ingredients!O14/100</f>
        <v>0</v>
      </c>
      <c r="AI16">
        <f>Ingredients!P14/100</f>
        <v>0</v>
      </c>
      <c r="AJ16">
        <f>Ingredients!Q14/100</f>
        <v>0</v>
      </c>
      <c r="AK16">
        <f>Ingredients!R14/100</f>
        <v>0</v>
      </c>
      <c r="AL16">
        <f>Ingredients!S14/100</f>
        <v>0</v>
      </c>
      <c r="AM16">
        <f>Ingredients!T14/100</f>
        <v>0</v>
      </c>
      <c r="AN16">
        <f>Ingredients!U14/100</f>
        <v>0</v>
      </c>
      <c r="AO16">
        <f>Ingredients!V14/100</f>
        <v>0</v>
      </c>
      <c r="AP16">
        <f>Ingredients!W14/100</f>
        <v>0</v>
      </c>
      <c r="AQ16">
        <f>Ingredients!X14/100</f>
        <v>0.375</v>
      </c>
      <c r="AR16">
        <f>Ingredients!Y14/100</f>
        <v>0</v>
      </c>
      <c r="AS16">
        <f>Ingredients!Z14/100</f>
        <v>0</v>
      </c>
      <c r="AT16">
        <f>Ingredients!AA14/100</f>
        <v>0</v>
      </c>
      <c r="AU16">
        <f>Ingredients!AB14/100</f>
        <v>0</v>
      </c>
      <c r="AV16">
        <f>Ingredients!AC14/100</f>
        <v>0</v>
      </c>
      <c r="AW16">
        <f>Ingredients!AD14/100</f>
        <v>0</v>
      </c>
      <c r="AX16">
        <f>Ingredients!AE14/100</f>
        <v>0</v>
      </c>
      <c r="AY16">
        <f>Ingredients!AF14/100</f>
        <v>0</v>
      </c>
      <c r="AZ16">
        <f>Ingredients!AG14/100</f>
        <v>0</v>
      </c>
      <c r="BA16">
        <f>Ingredients!AH14/100</f>
        <v>0</v>
      </c>
      <c r="BB16">
        <f>Ingredients!AI14/100</f>
        <v>0</v>
      </c>
      <c r="BC16">
        <f>Ingredients!AJ14/100</f>
        <v>0</v>
      </c>
      <c r="BD16">
        <f>Ingredients!AK14/100</f>
        <v>0</v>
      </c>
      <c r="BE16">
        <f>Ingredients!AL14/100</f>
        <v>0</v>
      </c>
      <c r="BF16">
        <f>Ingredients!AM14/100</f>
        <v>0</v>
      </c>
    </row>
    <row r="17" spans="1:58" ht="12.75">
      <c r="A17" s="13"/>
      <c r="B17" s="23" t="str">
        <f>Ingredients!B14</f>
        <v>Calcium Carbonate</v>
      </c>
      <c r="C17" s="303">
        <f>Ingredients!C14</f>
        <v>0</v>
      </c>
      <c r="D17" s="51">
        <f>Ingredients!D14</f>
        <v>0</v>
      </c>
      <c r="E17" s="324">
        <v>0</v>
      </c>
      <c r="F17" s="305">
        <f>Ingredients!E14</f>
        <v>1</v>
      </c>
      <c r="G17" s="17"/>
      <c r="H17" s="29" t="str">
        <f>Nutrients!B15</f>
        <v>WIP (water-insoluble pectins)</v>
      </c>
      <c r="I17" s="51">
        <f>Nutrients!C15</f>
        <v>0</v>
      </c>
      <c r="J17" s="239">
        <f>SUMPRODUCT($E$8:$E$32,AI7:AI31)</f>
        <v>8.123904136182123</v>
      </c>
      <c r="K17" s="32">
        <f>Nutrients!D15</f>
        <v>25</v>
      </c>
      <c r="L17" s="35" t="str">
        <f>Nutrients!E15</f>
        <v>%</v>
      </c>
      <c r="M17" s="16"/>
      <c r="N17" s="16"/>
      <c r="O17" s="16"/>
      <c r="P17" s="16"/>
      <c r="Q17" s="16"/>
      <c r="R17" s="16"/>
      <c r="U17" s="166"/>
      <c r="V17" s="6">
        <f t="shared" si="0"/>
        <v>0</v>
      </c>
      <c r="W17" t="str">
        <f>Ingredients!B15</f>
        <v>Bicalcic phosphate</v>
      </c>
      <c r="X17">
        <f>Ingredients!C15</f>
        <v>0</v>
      </c>
      <c r="Y17">
        <f>Ingredients!F15</f>
        <v>1</v>
      </c>
      <c r="Z17">
        <f>Ingredients!G15/100</f>
        <v>0.95</v>
      </c>
      <c r="AA17">
        <f>Ingredients!H15/100</f>
        <v>0.95</v>
      </c>
      <c r="AB17">
        <f>Ingredients!I15/100</f>
        <v>0</v>
      </c>
      <c r="AC17">
        <f>Ingredients!J15/100</f>
        <v>0</v>
      </c>
      <c r="AD17">
        <f>Ingredients!K15/100</f>
        <v>0</v>
      </c>
      <c r="AE17">
        <f>Ingredients!L15/100</f>
        <v>0</v>
      </c>
      <c r="AF17">
        <f>Ingredients!M15/100</f>
        <v>0</v>
      </c>
      <c r="AG17">
        <f>Ingredients!N15/100</f>
        <v>0</v>
      </c>
      <c r="AH17">
        <f>Ingredients!O15/100</f>
        <v>0</v>
      </c>
      <c r="AI17">
        <f>Ingredients!P15/100</f>
        <v>0</v>
      </c>
      <c r="AJ17">
        <f>Ingredients!Q15/100</f>
        <v>0</v>
      </c>
      <c r="AK17">
        <f>Ingredients!R15/100</f>
        <v>0</v>
      </c>
      <c r="AL17">
        <f>Ingredients!S15/100</f>
        <v>0</v>
      </c>
      <c r="AM17">
        <f>Ingredients!T15/100</f>
        <v>0</v>
      </c>
      <c r="AN17">
        <f>Ingredients!U15/100</f>
        <v>0</v>
      </c>
      <c r="AO17">
        <f>Ingredients!V15/100</f>
        <v>0</v>
      </c>
      <c r="AP17">
        <f>Ingredients!W15/100</f>
        <v>0</v>
      </c>
      <c r="AQ17">
        <f>Ingredients!X15/100</f>
        <v>0.235</v>
      </c>
      <c r="AR17">
        <f>Ingredients!Y15/100</f>
        <v>0.175</v>
      </c>
      <c r="AS17">
        <f>Ingredients!Z15/100</f>
        <v>0</v>
      </c>
      <c r="AT17">
        <f>Ingredients!AA15/100</f>
        <v>0</v>
      </c>
      <c r="AU17">
        <f>Ingredients!AB15/100</f>
        <v>0</v>
      </c>
      <c r="AV17">
        <f>Ingredients!AC15/100</f>
        <v>0</v>
      </c>
      <c r="AW17">
        <f>Ingredients!AD15/100</f>
        <v>0</v>
      </c>
      <c r="AX17">
        <f>Ingredients!AE15/100</f>
        <v>0</v>
      </c>
      <c r="AY17">
        <f>Ingredients!AF15/100</f>
        <v>0</v>
      </c>
      <c r="AZ17">
        <f>Ingredients!AG15/100</f>
        <v>0</v>
      </c>
      <c r="BA17">
        <f>Ingredients!AH15/100</f>
        <v>0</v>
      </c>
      <c r="BB17">
        <f>Ingredients!AI15/100</f>
        <v>0</v>
      </c>
      <c r="BC17">
        <f>Ingredients!AJ15/100</f>
        <v>0</v>
      </c>
      <c r="BD17">
        <f>Ingredients!AK15/100</f>
        <v>0</v>
      </c>
      <c r="BE17">
        <f>Ingredients!AL15/100</f>
        <v>0</v>
      </c>
      <c r="BF17">
        <f>Ingredients!AM15/100</f>
        <v>0</v>
      </c>
    </row>
    <row r="18" spans="1:58" ht="12.75">
      <c r="A18" s="13"/>
      <c r="B18" s="23" t="str">
        <f>Ingredients!B15</f>
        <v>Bicalcic phosphate</v>
      </c>
      <c r="C18" s="303">
        <f>Ingredients!C15</f>
        <v>0</v>
      </c>
      <c r="D18" s="51">
        <f>Ingredients!D15</f>
        <v>0</v>
      </c>
      <c r="E18" s="324">
        <v>0</v>
      </c>
      <c r="F18" s="305">
        <f>Ingredients!E15</f>
        <v>1</v>
      </c>
      <c r="G18" s="17"/>
      <c r="H18" s="29" t="str">
        <f>Nutrients!B16</f>
        <v>Starch</v>
      </c>
      <c r="I18" s="51">
        <f>Nutrients!C16</f>
        <v>0</v>
      </c>
      <c r="J18" s="239">
        <f>SUMPRODUCT($E$8:$E$32,AJ7:AJ31)</f>
        <v>8.792733253845295</v>
      </c>
      <c r="K18" s="32">
        <f>Nutrients!D16</f>
        <v>25</v>
      </c>
      <c r="L18" s="35" t="str">
        <f>Nutrients!E16</f>
        <v>%</v>
      </c>
      <c r="M18" s="16"/>
      <c r="N18" s="16"/>
      <c r="O18" s="16"/>
      <c r="P18" s="16"/>
      <c r="Q18" s="16"/>
      <c r="R18" s="16"/>
      <c r="U18" s="166"/>
      <c r="V18" s="6">
        <f t="shared" si="0"/>
        <v>0</v>
      </c>
      <c r="W18" t="str">
        <f>Ingredients!B16</f>
        <v>Salt  (NaCl)</v>
      </c>
      <c r="X18">
        <f>Ingredients!C16</f>
        <v>0</v>
      </c>
      <c r="Y18">
        <f>Ingredients!F16</f>
        <v>1</v>
      </c>
      <c r="Z18">
        <f>Ingredients!G16/100</f>
        <v>0.95</v>
      </c>
      <c r="AA18">
        <f>Ingredients!H16/100</f>
        <v>0.95</v>
      </c>
      <c r="AB18">
        <f>Ingredients!I16/100</f>
        <v>0</v>
      </c>
      <c r="AC18">
        <f>Ingredients!J16/100</f>
        <v>0</v>
      </c>
      <c r="AD18">
        <f>Ingredients!K16/100</f>
        <v>0</v>
      </c>
      <c r="AE18">
        <f>Ingredients!L16/100</f>
        <v>0</v>
      </c>
      <c r="AF18">
        <f>Ingredients!M16/100</f>
        <v>0</v>
      </c>
      <c r="AG18">
        <f>Ingredients!N16/100</f>
        <v>0</v>
      </c>
      <c r="AH18">
        <f>Ingredients!O16/100</f>
        <v>0</v>
      </c>
      <c r="AI18">
        <f>Ingredients!P16/100</f>
        <v>0</v>
      </c>
      <c r="AJ18">
        <f>Ingredients!Q16/100</f>
        <v>0</v>
      </c>
      <c r="AK18">
        <f>Ingredients!R16/100</f>
        <v>0</v>
      </c>
      <c r="AL18">
        <f>Ingredients!S16/100</f>
        <v>0</v>
      </c>
      <c r="AM18">
        <f>Ingredients!T16/100</f>
        <v>0</v>
      </c>
      <c r="AN18">
        <f>Ingredients!U16/100</f>
        <v>0</v>
      </c>
      <c r="AO18">
        <f>Ingredients!V16/100</f>
        <v>0</v>
      </c>
      <c r="AP18">
        <f>Ingredients!W16/100</f>
        <v>0</v>
      </c>
      <c r="AQ18">
        <f>Ingredients!X16/100</f>
        <v>0</v>
      </c>
      <c r="AR18">
        <f>Ingredients!Y16/100</f>
        <v>0</v>
      </c>
      <c r="AS18">
        <f>Ingredients!Z16/100</f>
        <v>0.354</v>
      </c>
      <c r="AT18">
        <f>Ingredients!AA16/100</f>
        <v>0.546</v>
      </c>
      <c r="AU18">
        <f>Ingredients!AB16/100</f>
        <v>0</v>
      </c>
      <c r="AV18">
        <f>Ingredients!AC16/100</f>
        <v>0</v>
      </c>
      <c r="AW18">
        <f>Ingredients!AD16/100</f>
        <v>0</v>
      </c>
      <c r="AX18">
        <f>Ingredients!AE16/100</f>
        <v>0</v>
      </c>
      <c r="AY18">
        <f>Ingredients!AF16/100</f>
        <v>0</v>
      </c>
      <c r="AZ18">
        <f>Ingredients!AG16/100</f>
        <v>0</v>
      </c>
      <c r="BA18">
        <f>Ingredients!AH16/100</f>
        <v>0</v>
      </c>
      <c r="BB18">
        <f>Ingredients!AI16/100</f>
        <v>0</v>
      </c>
      <c r="BC18">
        <f>Ingredients!AJ16/100</f>
        <v>0</v>
      </c>
      <c r="BD18">
        <f>Ingredients!AK16/100</f>
        <v>0</v>
      </c>
      <c r="BE18">
        <f>Ingredients!AL16/100</f>
        <v>0</v>
      </c>
      <c r="BF18">
        <f>Ingredients!AM16/100</f>
        <v>0</v>
      </c>
    </row>
    <row r="19" spans="1:58" ht="12.75">
      <c r="A19" s="13"/>
      <c r="B19" s="23" t="str">
        <f>Ingredients!B16</f>
        <v>Salt  (NaCl)</v>
      </c>
      <c r="C19" s="303">
        <f>Ingredients!C16</f>
        <v>0</v>
      </c>
      <c r="D19" s="51">
        <f>Ingredients!D16</f>
        <v>0</v>
      </c>
      <c r="E19" s="324">
        <v>0.37014405723705607</v>
      </c>
      <c r="F19" s="305">
        <f>Ingredients!E16</f>
        <v>0.8</v>
      </c>
      <c r="G19" s="17"/>
      <c r="H19" s="29" t="str">
        <f>Nutrients!B17</f>
        <v>Sugars</v>
      </c>
      <c r="I19" s="51">
        <f>Nutrients!C17</f>
        <v>0</v>
      </c>
      <c r="J19" s="239">
        <f>SUMPRODUCT($E$8:$E$32,AK7:AK31)</f>
        <v>4.445964746062503</v>
      </c>
      <c r="K19" s="32">
        <f>Nutrients!D17</f>
        <v>15</v>
      </c>
      <c r="L19" s="35" t="str">
        <f>Nutrients!E17</f>
        <v>%</v>
      </c>
      <c r="M19" s="16"/>
      <c r="N19" s="16"/>
      <c r="O19" s="16"/>
      <c r="P19" s="16"/>
      <c r="Q19" s="16"/>
      <c r="R19" s="16"/>
      <c r="U19" s="166"/>
      <c r="V19" s="6">
        <f t="shared" si="0"/>
        <v>0</v>
      </c>
      <c r="W19" t="str">
        <f>Ingredients!B17</f>
        <v>L-Lysine HCL - 98%</v>
      </c>
      <c r="X19">
        <f>Ingredients!C17</f>
        <v>0</v>
      </c>
      <c r="Y19">
        <f>Ingredients!F17</f>
        <v>1</v>
      </c>
      <c r="Z19">
        <f>Ingredients!G17/100</f>
        <v>0.98</v>
      </c>
      <c r="AA19">
        <f>Ingredients!H17/100</f>
        <v>0.0005</v>
      </c>
      <c r="AB19">
        <f>Ingredients!I17/100</f>
        <v>0.956</v>
      </c>
      <c r="AC19">
        <f>Ingredients!J17/100</f>
        <v>0</v>
      </c>
      <c r="AD19">
        <f>Ingredients!K17/100</f>
        <v>0</v>
      </c>
      <c r="AE19">
        <f>Ingredients!L17/100</f>
        <v>0</v>
      </c>
      <c r="AF19">
        <f>Ingredients!M17/100</f>
        <v>0</v>
      </c>
      <c r="AG19">
        <f>Ingredients!N17/100</f>
        <v>0</v>
      </c>
      <c r="AH19">
        <f>Ingredients!O17/100</f>
        <v>0</v>
      </c>
      <c r="AI19">
        <f>Ingredients!P17/100</f>
        <v>0</v>
      </c>
      <c r="AJ19">
        <f>Ingredients!Q17/100</f>
        <v>0</v>
      </c>
      <c r="AK19">
        <f>Ingredients!R17/100</f>
        <v>0</v>
      </c>
      <c r="AL19">
        <f>Ingredients!S17/100</f>
        <v>0.784</v>
      </c>
      <c r="AM19">
        <f>Ingredients!T17/100</f>
        <v>0</v>
      </c>
      <c r="AN19">
        <f>Ingredients!U17/100</f>
        <v>0</v>
      </c>
      <c r="AO19">
        <f>Ingredients!V17/100</f>
        <v>0</v>
      </c>
      <c r="AP19">
        <f>Ingredients!W17/100</f>
        <v>0</v>
      </c>
      <c r="AQ19">
        <f>Ingredients!X17/100</f>
        <v>0.0004</v>
      </c>
      <c r="AR19">
        <f>Ingredients!Y17/100</f>
        <v>0</v>
      </c>
      <c r="AS19">
        <f>Ingredients!Z17/100</f>
        <v>0</v>
      </c>
      <c r="AT19">
        <f>Ingredients!AA17/100</f>
        <v>0.19399999999999998</v>
      </c>
      <c r="AU19">
        <f>Ingredients!AB17/100</f>
        <v>0</v>
      </c>
      <c r="AV19">
        <f>Ingredients!AC17/100</f>
        <v>0</v>
      </c>
      <c r="AW19">
        <f>Ingredients!AD17/100</f>
        <v>0.78392</v>
      </c>
      <c r="AX19">
        <f>Ingredients!AE17/100</f>
        <v>49.7</v>
      </c>
      <c r="AY19">
        <f>Ingredients!AF17/100</f>
        <v>0</v>
      </c>
      <c r="AZ19">
        <f>Ingredients!AG17/100</f>
        <v>0</v>
      </c>
      <c r="BA19">
        <f>Ingredients!AH17/100</f>
        <v>0</v>
      </c>
      <c r="BB19">
        <f>Ingredients!AI17/100</f>
        <v>0</v>
      </c>
      <c r="BC19">
        <f>Ingredients!AJ17/100</f>
        <v>0</v>
      </c>
      <c r="BD19">
        <f>Ingredients!AK17/100</f>
        <v>0</v>
      </c>
      <c r="BE19">
        <f>Ingredients!AL17/100</f>
        <v>0</v>
      </c>
      <c r="BF19">
        <f>Ingredients!AM17/100</f>
        <v>0</v>
      </c>
    </row>
    <row r="20" spans="1:58" ht="12.75">
      <c r="A20" s="13"/>
      <c r="B20" s="23" t="str">
        <f>Ingredients!B17</f>
        <v>L-Lysine HCL - 98%</v>
      </c>
      <c r="C20" s="303">
        <f>Ingredients!C17</f>
        <v>0</v>
      </c>
      <c r="D20" s="51">
        <f>Ingredients!D17</f>
        <v>0</v>
      </c>
      <c r="E20" s="324">
        <v>0.2</v>
      </c>
      <c r="F20" s="305">
        <f>Ingredients!E17</f>
        <v>0.2</v>
      </c>
      <c r="G20" s="17"/>
      <c r="H20" s="29" t="str">
        <f>Nutrients!B18</f>
        <v>Lysine</v>
      </c>
      <c r="I20" s="51">
        <f>Nutrients!C18</f>
        <v>0.7</v>
      </c>
      <c r="J20" s="239">
        <f>SUMPRODUCT($E$8:$E$32,AL7:AL31)</f>
        <v>1.0742852258060358</v>
      </c>
      <c r="K20" s="32">
        <f>Nutrients!D18</f>
        <v>2</v>
      </c>
      <c r="L20" s="35" t="str">
        <f>Nutrients!E18</f>
        <v>%</v>
      </c>
      <c r="M20" s="16"/>
      <c r="N20" s="16"/>
      <c r="O20" s="16"/>
      <c r="P20" s="16"/>
      <c r="Q20" s="16"/>
      <c r="R20" s="16"/>
      <c r="U20" s="166"/>
      <c r="V20" s="6">
        <f t="shared" si="0"/>
        <v>0</v>
      </c>
      <c r="W20" t="str">
        <f>Ingredients!B18</f>
        <v>Methionine - DL - 99%</v>
      </c>
      <c r="X20">
        <f>Ingredients!C18</f>
        <v>0</v>
      </c>
      <c r="Y20">
        <f>Ingredients!F18</f>
        <v>1</v>
      </c>
      <c r="Z20">
        <f>Ingredients!G18/100</f>
        <v>0.99</v>
      </c>
      <c r="AA20">
        <f>Ingredients!H18/100</f>
        <v>0.002</v>
      </c>
      <c r="AB20">
        <f>Ingredients!I18/100</f>
        <v>0.5870000000000001</v>
      </c>
      <c r="AC20">
        <f>Ingredients!J18/100</f>
        <v>0</v>
      </c>
      <c r="AD20">
        <f>Ingredients!K18/100</f>
        <v>0</v>
      </c>
      <c r="AE20">
        <f>Ingredients!L18/100</f>
        <v>0</v>
      </c>
      <c r="AF20">
        <f>Ingredients!M18/100</f>
        <v>0</v>
      </c>
      <c r="AG20">
        <f>Ingredients!N18/100</f>
        <v>0</v>
      </c>
      <c r="AH20">
        <f>Ingredients!O18/100</f>
        <v>0</v>
      </c>
      <c r="AI20">
        <f>Ingredients!P18/100</f>
        <v>0</v>
      </c>
      <c r="AJ20">
        <f>Ingredients!Q18/100</f>
        <v>0</v>
      </c>
      <c r="AK20">
        <f>Ingredients!R18/100</f>
        <v>0</v>
      </c>
      <c r="AL20">
        <f>Ingredients!S18/100</f>
        <v>0</v>
      </c>
      <c r="AM20">
        <f>Ingredients!T18/100</f>
        <v>0.99</v>
      </c>
      <c r="AN20">
        <f>Ingredients!U18/100</f>
        <v>0.99</v>
      </c>
      <c r="AO20">
        <f>Ingredients!V18/100</f>
        <v>0</v>
      </c>
      <c r="AP20">
        <f>Ingredients!W18/100</f>
        <v>0</v>
      </c>
      <c r="AQ20">
        <f>Ingredients!X18/100</f>
        <v>0.0002</v>
      </c>
      <c r="AR20">
        <f>Ingredients!Y18/100</f>
        <v>0</v>
      </c>
      <c r="AS20">
        <f>Ingredients!Z18/100</f>
        <v>0</v>
      </c>
      <c r="AT20">
        <f>Ingredients!AA18/100</f>
        <v>0</v>
      </c>
      <c r="AU20">
        <f>Ingredients!AB18/100</f>
        <v>0</v>
      </c>
      <c r="AV20">
        <f>Ingredients!AC18/100</f>
        <v>0</v>
      </c>
      <c r="AW20">
        <f>Ingredients!AD18/100</f>
        <v>0.99</v>
      </c>
      <c r="AX20">
        <f>Ingredients!AE18/100</f>
        <v>57.5</v>
      </c>
      <c r="AY20">
        <f>Ingredients!AF18/100</f>
        <v>0</v>
      </c>
      <c r="AZ20">
        <f>Ingredients!AG18/100</f>
        <v>0</v>
      </c>
      <c r="BA20">
        <f>Ingredients!AH18/100</f>
        <v>0</v>
      </c>
      <c r="BB20">
        <f>Ingredients!AI18/100</f>
        <v>0</v>
      </c>
      <c r="BC20">
        <f>Ingredients!AJ18/100</f>
        <v>0</v>
      </c>
      <c r="BD20">
        <f>Ingredients!AK18/100</f>
        <v>0</v>
      </c>
      <c r="BE20">
        <f>Ingredients!AL18/100</f>
        <v>0</v>
      </c>
      <c r="BF20">
        <f>Ingredients!AM18/100</f>
        <v>0</v>
      </c>
    </row>
    <row r="21" spans="1:58" ht="12.75">
      <c r="A21" s="13"/>
      <c r="B21" s="23" t="str">
        <f>Ingredients!B18</f>
        <v>Methionine - DL - 99%</v>
      </c>
      <c r="C21" s="303">
        <f>Ingredients!C18</f>
        <v>0</v>
      </c>
      <c r="D21" s="51">
        <f>Ingredients!D18</f>
        <v>0</v>
      </c>
      <c r="E21" s="324">
        <v>0.2</v>
      </c>
      <c r="F21" s="305">
        <f>Ingredients!E18</f>
        <v>0.2</v>
      </c>
      <c r="G21" s="17"/>
      <c r="H21" s="29" t="str">
        <f>Nutrients!B19</f>
        <v>Methionine</v>
      </c>
      <c r="I21" s="51">
        <f>Nutrients!C19</f>
        <v>0</v>
      </c>
      <c r="J21" s="239">
        <f>SUMPRODUCT($E$8:$E$32,AM7:AM31)</f>
        <v>0.4753823207106439</v>
      </c>
      <c r="K21" s="32">
        <f>Nutrients!D19</f>
        <v>2</v>
      </c>
      <c r="L21" s="35" t="str">
        <f>Nutrients!E19</f>
        <v>%</v>
      </c>
      <c r="M21" s="16"/>
      <c r="N21" s="16"/>
      <c r="O21" s="16"/>
      <c r="P21" s="16"/>
      <c r="Q21" s="16"/>
      <c r="R21" s="16"/>
      <c r="U21" s="166"/>
      <c r="V21" s="6">
        <f t="shared" si="0"/>
        <v>0</v>
      </c>
      <c r="W21" t="str">
        <f>Ingredients!B19</f>
        <v>Soya bean meal 46 ("48"-&gt;INRA 190)</v>
      </c>
      <c r="X21">
        <f>Ingredients!C19</f>
        <v>0</v>
      </c>
      <c r="Y21">
        <f>Ingredients!F19</f>
        <v>1</v>
      </c>
      <c r="Z21">
        <f>Ingredients!G19/100</f>
        <v>0.9</v>
      </c>
      <c r="AA21">
        <f>Ingredients!H19/100</f>
        <v>0.063</v>
      </c>
      <c r="AB21">
        <f>Ingredients!I19/100</f>
        <v>0.45</v>
      </c>
      <c r="AC21">
        <f>Ingredients!J19/100</f>
        <v>0.018000000000000002</v>
      </c>
      <c r="AD21">
        <f>Ingredients!K19/100</f>
        <v>0.063</v>
      </c>
      <c r="AE21">
        <f>Ingredients!L19/100</f>
        <v>0.132</v>
      </c>
      <c r="AF21">
        <f>Ingredients!M19/100</f>
        <v>0.08199999999999999</v>
      </c>
      <c r="AG21">
        <f>Ingredients!N19/100</f>
        <v>0.006</v>
      </c>
      <c r="AH21">
        <f>Ingredients!O19/100</f>
        <v>0.05</v>
      </c>
      <c r="AI21">
        <f>Ingredients!P19/100</f>
        <v>0.069</v>
      </c>
      <c r="AJ21">
        <f>Ingredients!Q19/100</f>
        <v>0</v>
      </c>
      <c r="AK21">
        <f>Ingredients!R19/100</f>
        <v>0.08</v>
      </c>
      <c r="AL21">
        <f>Ingredients!S19/100</f>
        <v>0.028399999999999998</v>
      </c>
      <c r="AM21">
        <f>Ingredients!T19/100</f>
        <v>0.0063</v>
      </c>
      <c r="AN21">
        <f>Ingredients!U19/100</f>
        <v>0.0131</v>
      </c>
      <c r="AO21">
        <f>Ingredients!V19/100</f>
        <v>0.0176</v>
      </c>
      <c r="AP21">
        <f>Ingredients!W19/100</f>
        <v>0.006</v>
      </c>
      <c r="AQ21">
        <f>Ingredients!X19/100</f>
        <v>0.0029</v>
      </c>
      <c r="AR21">
        <f>Ingredients!Y19/100</f>
        <v>0.0060999999999999995</v>
      </c>
      <c r="AS21">
        <f>Ingredients!Z19/100</f>
        <v>0.0002</v>
      </c>
      <c r="AT21">
        <f>Ingredients!AA19/100</f>
        <v>0.0004</v>
      </c>
      <c r="AU21">
        <f>Ingredients!AB19/100</f>
        <v>0.0027</v>
      </c>
      <c r="AV21">
        <f>Ingredients!AC19/100</f>
        <v>0.0195</v>
      </c>
      <c r="AW21">
        <f>Ingredients!AD19/100</f>
        <v>0.3735</v>
      </c>
      <c r="AX21">
        <f>Ingredients!AE19/100</f>
        <v>33</v>
      </c>
      <c r="AY21">
        <f>Ingredients!AF19/100</f>
        <v>28.8</v>
      </c>
      <c r="AZ21">
        <f>Ingredients!AG19/100</f>
        <v>0.076</v>
      </c>
      <c r="BA21">
        <f>Ingredients!AH19/100</f>
        <v>0</v>
      </c>
      <c r="BB21">
        <f>Ingredients!AI19/100</f>
        <v>0</v>
      </c>
      <c r="BC21">
        <f>Ingredients!AJ19/100</f>
        <v>0</v>
      </c>
      <c r="BD21">
        <f>Ingredients!AK19/100</f>
        <v>0</v>
      </c>
      <c r="BE21">
        <f>Ingredients!AL19/100</f>
        <v>0</v>
      </c>
      <c r="BF21">
        <f>Ingredients!AM19/100</f>
        <v>0</v>
      </c>
    </row>
    <row r="22" spans="1:58" ht="12.75">
      <c r="A22" s="13"/>
      <c r="B22" s="23" t="str">
        <f>Ingredients!B19</f>
        <v>Soya bean meal 46 ("48"-&gt;INRA 190)</v>
      </c>
      <c r="C22" s="303">
        <f>Ingredients!C19</f>
        <v>0</v>
      </c>
      <c r="D22" s="51">
        <f>Ingredients!D19</f>
        <v>5</v>
      </c>
      <c r="E22" s="324">
        <v>15</v>
      </c>
      <c r="F22" s="305">
        <f>Ingredients!E19</f>
        <v>15</v>
      </c>
      <c r="G22" s="17"/>
      <c r="H22" s="29" t="str">
        <f>Nutrients!B20</f>
        <v>SAA (Methionine+Cystine)</v>
      </c>
      <c r="I22" s="51">
        <f>Nutrients!C20</f>
        <v>0.64</v>
      </c>
      <c r="J22" s="239">
        <f>SUMPRODUCT($E$8:$E$32,AN7:AN31)</f>
        <v>0.7494286091653776</v>
      </c>
      <c r="K22" s="32">
        <f>Nutrients!D20</f>
        <v>2</v>
      </c>
      <c r="L22" s="35" t="str">
        <f>Nutrients!E20</f>
        <v>%</v>
      </c>
      <c r="M22" s="16"/>
      <c r="N22" s="16"/>
      <c r="O22" s="16"/>
      <c r="P22" s="16"/>
      <c r="Q22" s="16"/>
      <c r="R22" s="16"/>
      <c r="U22" s="165"/>
      <c r="V22" s="6">
        <f t="shared" si="0"/>
        <v>0</v>
      </c>
      <c r="W22">
        <f>Ingredients!B20</f>
        <v>0</v>
      </c>
      <c r="X22">
        <f>Ingredients!C20</f>
        <v>0</v>
      </c>
      <c r="Y22">
        <f>Ingredients!F20</f>
        <v>0</v>
      </c>
      <c r="Z22">
        <f>Ingredients!G20/100</f>
        <v>0</v>
      </c>
      <c r="AA22">
        <f>Ingredients!H20/100</f>
        <v>0</v>
      </c>
      <c r="AB22">
        <f>Ingredients!I20/100</f>
        <v>0</v>
      </c>
      <c r="AC22">
        <f>Ingredients!J20/100</f>
        <v>0</v>
      </c>
      <c r="AD22">
        <f>Ingredients!K20/100</f>
        <v>0</v>
      </c>
      <c r="AE22">
        <f>Ingredients!L20/100</f>
        <v>0</v>
      </c>
      <c r="AF22">
        <f>Ingredients!M20/100</f>
        <v>0</v>
      </c>
      <c r="AG22">
        <f>Ingredients!N20/100</f>
        <v>0</v>
      </c>
      <c r="AH22">
        <f>Ingredients!O20/100</f>
        <v>0</v>
      </c>
      <c r="AI22">
        <f>Ingredients!P20/100</f>
        <v>0</v>
      </c>
      <c r="AJ22">
        <f>Ingredients!Q20/100</f>
        <v>0</v>
      </c>
      <c r="AK22">
        <f>Ingredients!R20/100</f>
        <v>0</v>
      </c>
      <c r="AL22">
        <f>Ingredients!S20/100</f>
        <v>0</v>
      </c>
      <c r="AM22">
        <f>Ingredients!T20/100</f>
        <v>0</v>
      </c>
      <c r="AN22">
        <f>Ingredients!U20/100</f>
        <v>0</v>
      </c>
      <c r="AO22">
        <f>Ingredients!V20/100</f>
        <v>0</v>
      </c>
      <c r="AP22">
        <f>Ingredients!W20/100</f>
        <v>0</v>
      </c>
      <c r="AQ22">
        <f>Ingredients!X20/100</f>
        <v>0</v>
      </c>
      <c r="AR22">
        <f>Ingredients!Y20/100</f>
        <v>0</v>
      </c>
      <c r="AS22">
        <f>Ingredients!Z20/100</f>
        <v>0</v>
      </c>
      <c r="AT22">
        <f>Ingredients!AA20/100</f>
        <v>0</v>
      </c>
      <c r="AU22">
        <f>Ingredients!AB20/100</f>
        <v>0</v>
      </c>
      <c r="AV22">
        <f>Ingredients!AC20/100</f>
        <v>0</v>
      </c>
      <c r="AW22">
        <f>Ingredients!AD20/100</f>
        <v>0</v>
      </c>
      <c r="AX22">
        <f>Ingredients!AE20/100</f>
        <v>0</v>
      </c>
      <c r="AY22">
        <f>Ingredients!AF20/100</f>
        <v>0</v>
      </c>
      <c r="AZ22">
        <f>Ingredients!AG20/100</f>
        <v>0</v>
      </c>
      <c r="BA22">
        <f>Ingredients!AH20/100</f>
        <v>0</v>
      </c>
      <c r="BB22">
        <f>Ingredients!AI20/100</f>
        <v>0</v>
      </c>
      <c r="BC22">
        <f>Ingredients!AJ20/100</f>
        <v>0</v>
      </c>
      <c r="BD22">
        <f>Ingredients!AK20/100</f>
        <v>0</v>
      </c>
      <c r="BE22">
        <f>Ingredients!AL20/100</f>
        <v>0</v>
      </c>
      <c r="BF22">
        <f>Ingredients!AM20/100</f>
        <v>0</v>
      </c>
    </row>
    <row r="23" spans="1:58" ht="12.75">
      <c r="A23" s="13"/>
      <c r="B23" s="23">
        <f>Ingredients!B20</f>
        <v>0</v>
      </c>
      <c r="C23" s="303">
        <f>Ingredients!C20</f>
        <v>0</v>
      </c>
      <c r="D23" s="51">
        <f>Ingredients!D20</f>
        <v>0</v>
      </c>
      <c r="E23" s="324">
        <v>0</v>
      </c>
      <c r="F23" s="305">
        <f>Ingredients!E20</f>
        <v>0</v>
      </c>
      <c r="G23" s="17"/>
      <c r="H23" s="29" t="str">
        <f>Nutrients!B21</f>
        <v>Threonine</v>
      </c>
      <c r="I23" s="51">
        <f>Nutrients!C21</f>
        <v>0.6</v>
      </c>
      <c r="J23" s="239">
        <f>SUMPRODUCT($E$8:$E$32,AO7:AO31)</f>
        <v>0.709858080817414</v>
      </c>
      <c r="K23" s="32">
        <f>Nutrients!D21</f>
        <v>2</v>
      </c>
      <c r="L23" s="35" t="str">
        <f>Nutrients!E21</f>
        <v>%</v>
      </c>
      <c r="M23" s="16"/>
      <c r="N23" s="16"/>
      <c r="O23" s="16"/>
      <c r="P23" s="16"/>
      <c r="Q23" s="16"/>
      <c r="R23" s="16"/>
      <c r="U23" s="165"/>
      <c r="V23" s="6">
        <f t="shared" si="0"/>
        <v>0</v>
      </c>
      <c r="W23">
        <f>Ingredients!B21</f>
        <v>0</v>
      </c>
      <c r="X23">
        <f>Ingredients!C21</f>
        <v>0</v>
      </c>
      <c r="Y23">
        <f>Ingredients!F21</f>
        <v>0</v>
      </c>
      <c r="Z23">
        <f>Ingredients!G21/100</f>
        <v>0</v>
      </c>
      <c r="AA23">
        <f>Ingredients!H21/100</f>
        <v>0</v>
      </c>
      <c r="AB23">
        <f>Ingredients!I21/100</f>
        <v>0</v>
      </c>
      <c r="AC23">
        <f>Ingredients!J21/100</f>
        <v>0</v>
      </c>
      <c r="AD23">
        <f>Ingredients!K21/100</f>
        <v>0</v>
      </c>
      <c r="AE23">
        <f>Ingredients!L21/100</f>
        <v>0</v>
      </c>
      <c r="AF23">
        <f>Ingredients!M21/100</f>
        <v>0</v>
      </c>
      <c r="AG23">
        <f>Ingredients!N21/100</f>
        <v>0</v>
      </c>
      <c r="AH23">
        <f>Ingredients!O21/100</f>
        <v>0</v>
      </c>
      <c r="AI23">
        <f>Ingredients!P21/100</f>
        <v>0</v>
      </c>
      <c r="AJ23">
        <f>Ingredients!Q21/100</f>
        <v>0</v>
      </c>
      <c r="AK23">
        <f>Ingredients!R21/100</f>
        <v>0</v>
      </c>
      <c r="AL23">
        <f>Ingredients!S21/100</f>
        <v>0</v>
      </c>
      <c r="AM23">
        <f>Ingredients!T21/100</f>
        <v>0</v>
      </c>
      <c r="AN23">
        <f>Ingredients!U21/100</f>
        <v>0</v>
      </c>
      <c r="AO23">
        <f>Ingredients!V21/100</f>
        <v>0</v>
      </c>
      <c r="AP23">
        <f>Ingredients!W21/100</f>
        <v>0</v>
      </c>
      <c r="AQ23">
        <f>Ingredients!X21/100</f>
        <v>0</v>
      </c>
      <c r="AR23">
        <f>Ingredients!Y21/100</f>
        <v>0</v>
      </c>
      <c r="AS23">
        <f>Ingredients!Z21/100</f>
        <v>0</v>
      </c>
      <c r="AT23">
        <f>Ingredients!AA21/100</f>
        <v>0</v>
      </c>
      <c r="AU23">
        <f>Ingredients!AB21/100</f>
        <v>0</v>
      </c>
      <c r="AV23">
        <f>Ingredients!AC21/100</f>
        <v>0</v>
      </c>
      <c r="AW23">
        <f>Ingredients!AD21/100</f>
        <v>0</v>
      </c>
      <c r="AX23">
        <f>Ingredients!AE21/100</f>
        <v>0</v>
      </c>
      <c r="AY23">
        <f>Ingredients!AF21/100</f>
        <v>0</v>
      </c>
      <c r="AZ23">
        <f>Ingredients!AG21/100</f>
        <v>0</v>
      </c>
      <c r="BA23">
        <f>Ingredients!AH21/100</f>
        <v>0</v>
      </c>
      <c r="BB23">
        <f>Ingredients!AI21/100</f>
        <v>0</v>
      </c>
      <c r="BC23">
        <f>Ingredients!AJ21/100</f>
        <v>0</v>
      </c>
      <c r="BD23">
        <f>Ingredients!AK21/100</f>
        <v>0</v>
      </c>
      <c r="BE23">
        <f>Ingredients!AL21/100</f>
        <v>0</v>
      </c>
      <c r="BF23">
        <f>Ingredients!AM21/100</f>
        <v>0</v>
      </c>
    </row>
    <row r="24" spans="1:58" ht="12.75">
      <c r="A24" s="13"/>
      <c r="B24" s="23">
        <f>Ingredients!B21</f>
        <v>0</v>
      </c>
      <c r="C24" s="303">
        <f>Ingredients!C21</f>
        <v>0</v>
      </c>
      <c r="D24" s="51">
        <f>Ingredients!D21</f>
        <v>0</v>
      </c>
      <c r="E24" s="324">
        <v>0</v>
      </c>
      <c r="F24" s="305">
        <f>Ingredients!E21</f>
        <v>0</v>
      </c>
      <c r="G24" s="17"/>
      <c r="H24" s="29" t="str">
        <f>Nutrients!B22</f>
        <v>Tryptophan</v>
      </c>
      <c r="I24" s="51">
        <f>Nutrients!C22</f>
        <v>0</v>
      </c>
      <c r="J24" s="239">
        <f>SUMPRODUCT($E$8:$E$32,AP7:AP31)</f>
        <v>0.253972230900562</v>
      </c>
      <c r="K24" s="32">
        <f>Nutrients!D22</f>
        <v>2</v>
      </c>
      <c r="L24" s="35" t="str">
        <f>Nutrients!E22</f>
        <v>%</v>
      </c>
      <c r="M24" s="16"/>
      <c r="N24" s="16"/>
      <c r="O24" s="16"/>
      <c r="P24" s="16"/>
      <c r="Q24" s="16"/>
      <c r="R24" s="16"/>
      <c r="U24" s="165"/>
      <c r="V24" s="6">
        <f t="shared" si="0"/>
        <v>0</v>
      </c>
      <c r="W24">
        <f>Ingredients!B22</f>
        <v>0</v>
      </c>
      <c r="X24">
        <f>Ingredients!C22</f>
        <v>0</v>
      </c>
      <c r="Y24">
        <f>Ingredients!F22</f>
        <v>0</v>
      </c>
      <c r="Z24">
        <f>Ingredients!G22/100</f>
        <v>0</v>
      </c>
      <c r="AA24">
        <f>Ingredients!H22/100</f>
        <v>0</v>
      </c>
      <c r="AB24">
        <f>Ingredients!I22/100</f>
        <v>0</v>
      </c>
      <c r="AC24">
        <f>Ingredients!J22/100</f>
        <v>0</v>
      </c>
      <c r="AD24">
        <f>Ingredients!K22/100</f>
        <v>0</v>
      </c>
      <c r="AE24">
        <f>Ingredients!L22/100</f>
        <v>0</v>
      </c>
      <c r="AF24">
        <f>Ingredients!M22/100</f>
        <v>0</v>
      </c>
      <c r="AG24">
        <f>Ingredients!N22/100</f>
        <v>0</v>
      </c>
      <c r="AH24">
        <f>Ingredients!O22/100</f>
        <v>0</v>
      </c>
      <c r="AI24">
        <f>Ingredients!P22/100</f>
        <v>0</v>
      </c>
      <c r="AJ24">
        <f>Ingredients!Q22/100</f>
        <v>0</v>
      </c>
      <c r="AK24">
        <f>Ingredients!R22/100</f>
        <v>0</v>
      </c>
      <c r="AL24">
        <f>Ingredients!S22/100</f>
        <v>0</v>
      </c>
      <c r="AM24">
        <f>Ingredients!T22/100</f>
        <v>0</v>
      </c>
      <c r="AN24">
        <f>Ingredients!U22/100</f>
        <v>0</v>
      </c>
      <c r="AO24">
        <f>Ingredients!V22/100</f>
        <v>0</v>
      </c>
      <c r="AP24">
        <f>Ingredients!W22/100</f>
        <v>0</v>
      </c>
      <c r="AQ24">
        <f>Ingredients!X22/100</f>
        <v>0</v>
      </c>
      <c r="AR24">
        <f>Ingredients!Y22/100</f>
        <v>0</v>
      </c>
      <c r="AS24">
        <f>Ingredients!Z22/100</f>
        <v>0</v>
      </c>
      <c r="AT24">
        <f>Ingredients!AA22/100</f>
        <v>0</v>
      </c>
      <c r="AU24">
        <f>Ingredients!AB22/100</f>
        <v>0</v>
      </c>
      <c r="AV24">
        <f>Ingredients!AC22/100</f>
        <v>0</v>
      </c>
      <c r="AW24">
        <f>Ingredients!AD22/100</f>
        <v>0</v>
      </c>
      <c r="AX24">
        <f>Ingredients!AE22/100</f>
        <v>0</v>
      </c>
      <c r="AY24">
        <f>Ingredients!AF22/100</f>
        <v>0</v>
      </c>
      <c r="AZ24">
        <f>Ingredients!AG22/100</f>
        <v>0</v>
      </c>
      <c r="BA24">
        <f>Ingredients!AH22/100</f>
        <v>0</v>
      </c>
      <c r="BB24">
        <f>Ingredients!AI22/100</f>
        <v>0</v>
      </c>
      <c r="BC24">
        <f>Ingredients!AJ22/100</f>
        <v>0</v>
      </c>
      <c r="BD24">
        <f>Ingredients!AK22/100</f>
        <v>0</v>
      </c>
      <c r="BE24">
        <f>Ingredients!AL22/100</f>
        <v>0</v>
      </c>
      <c r="BF24">
        <f>Ingredients!AM22/100</f>
        <v>0</v>
      </c>
    </row>
    <row r="25" spans="1:58" ht="12.75">
      <c r="A25" s="13"/>
      <c r="B25" s="23">
        <f>Ingredients!B22</f>
        <v>0</v>
      </c>
      <c r="C25" s="303">
        <f>Ingredients!C22</f>
        <v>0</v>
      </c>
      <c r="D25" s="51">
        <f>Ingredients!D22</f>
        <v>0</v>
      </c>
      <c r="E25" s="324">
        <v>0</v>
      </c>
      <c r="F25" s="305">
        <f>Ingredients!E22</f>
        <v>0</v>
      </c>
      <c r="G25" s="17"/>
      <c r="H25" s="29" t="str">
        <f>Nutrients!B23</f>
        <v>Calcium</v>
      </c>
      <c r="I25" s="51">
        <f>Nutrients!C23</f>
        <v>0.5</v>
      </c>
      <c r="J25" s="239">
        <f>SUMPRODUCT($E$8:$E$32,AQ7:AQ31)</f>
        <v>0.8149566890473423</v>
      </c>
      <c r="K25" s="32">
        <f>Nutrients!D23</f>
        <v>2</v>
      </c>
      <c r="L25" s="35" t="str">
        <f>Nutrients!E23</f>
        <v>%</v>
      </c>
      <c r="M25" s="16"/>
      <c r="N25" s="16"/>
      <c r="O25" s="16"/>
      <c r="P25" s="16"/>
      <c r="Q25" s="16"/>
      <c r="R25" s="16"/>
      <c r="U25" s="165"/>
      <c r="V25" s="6">
        <f t="shared" si="0"/>
        <v>0</v>
      </c>
      <c r="W25">
        <f>Ingredients!B23</f>
        <v>0</v>
      </c>
      <c r="X25">
        <f>Ingredients!C23</f>
        <v>0</v>
      </c>
      <c r="Y25">
        <f>Ingredients!F23</f>
        <v>0</v>
      </c>
      <c r="Z25">
        <f>Ingredients!G23/100</f>
        <v>0</v>
      </c>
      <c r="AA25">
        <f>Ingredients!H23/100</f>
        <v>0</v>
      </c>
      <c r="AB25">
        <f>Ingredients!I23/100</f>
        <v>0</v>
      </c>
      <c r="AC25">
        <f>Ingredients!J23/100</f>
        <v>0</v>
      </c>
      <c r="AD25">
        <f>Ingredients!K23/100</f>
        <v>0</v>
      </c>
      <c r="AE25">
        <f>Ingredients!L23/100</f>
        <v>0</v>
      </c>
      <c r="AF25">
        <f>Ingredients!M23/100</f>
        <v>0</v>
      </c>
      <c r="AG25">
        <f>Ingredients!N23/100</f>
        <v>0</v>
      </c>
      <c r="AH25">
        <f>Ingredients!O23/100</f>
        <v>0</v>
      </c>
      <c r="AI25">
        <f>Ingredients!P23/100</f>
        <v>0</v>
      </c>
      <c r="AJ25">
        <f>Ingredients!Q23/100</f>
        <v>0</v>
      </c>
      <c r="AK25">
        <f>Ingredients!R23/100</f>
        <v>0</v>
      </c>
      <c r="AL25">
        <f>Ingredients!S23/100</f>
        <v>0</v>
      </c>
      <c r="AM25">
        <f>Ingredients!T23/100</f>
        <v>0</v>
      </c>
      <c r="AN25">
        <f>Ingredients!U23/100</f>
        <v>0</v>
      </c>
      <c r="AO25">
        <f>Ingredients!V23/100</f>
        <v>0</v>
      </c>
      <c r="AP25">
        <f>Ingredients!W23/100</f>
        <v>0</v>
      </c>
      <c r="AQ25">
        <f>Ingredients!X23/100</f>
        <v>0</v>
      </c>
      <c r="AR25">
        <f>Ingredients!Y23/100</f>
        <v>0</v>
      </c>
      <c r="AS25">
        <f>Ingredients!Z23/100</f>
        <v>0</v>
      </c>
      <c r="AT25">
        <f>Ingredients!AA23/100</f>
        <v>0</v>
      </c>
      <c r="AU25">
        <f>Ingredients!AB23/100</f>
        <v>0</v>
      </c>
      <c r="AV25">
        <f>Ingredients!AC23/100</f>
        <v>0</v>
      </c>
      <c r="AW25">
        <f>Ingredients!AD23/100</f>
        <v>0</v>
      </c>
      <c r="AX25">
        <f>Ingredients!AE23/100</f>
        <v>0</v>
      </c>
      <c r="AY25">
        <f>Ingredients!AF23/100</f>
        <v>0</v>
      </c>
      <c r="AZ25">
        <f>Ingredients!AG23/100</f>
        <v>0</v>
      </c>
      <c r="BA25">
        <f>Ingredients!AH23/100</f>
        <v>0</v>
      </c>
      <c r="BB25">
        <f>Ingredients!AI23/100</f>
        <v>0</v>
      </c>
      <c r="BC25">
        <f>Ingredients!AJ23/100</f>
        <v>0</v>
      </c>
      <c r="BD25">
        <f>Ingredients!AK23/100</f>
        <v>0</v>
      </c>
      <c r="BE25">
        <f>Ingredients!AL23/100</f>
        <v>0</v>
      </c>
      <c r="BF25">
        <f>Ingredients!AM23/100</f>
        <v>0</v>
      </c>
    </row>
    <row r="26" spans="1:58" ht="12.75">
      <c r="A26" s="13"/>
      <c r="B26" s="23">
        <f>Ingredients!B23</f>
        <v>0</v>
      </c>
      <c r="C26" s="303">
        <f>Ingredients!C23</f>
        <v>0</v>
      </c>
      <c r="D26" s="51">
        <f>Ingredients!D23</f>
        <v>0</v>
      </c>
      <c r="E26" s="324">
        <v>0</v>
      </c>
      <c r="F26" s="305">
        <f>Ingredients!E23</f>
        <v>0</v>
      </c>
      <c r="G26" s="17"/>
      <c r="H26" s="29" t="str">
        <f>Nutrients!B24</f>
        <v>Phosphorus</v>
      </c>
      <c r="I26" s="51">
        <f>Nutrients!C24</f>
        <v>0.4</v>
      </c>
      <c r="J26" s="239">
        <f>SUMPRODUCT($E$8:$E$32,AR7:AR31)</f>
        <v>0.43674166891180244</v>
      </c>
      <c r="K26" s="32">
        <f>Nutrients!D24</f>
        <v>2</v>
      </c>
      <c r="L26" s="35" t="str">
        <f>Nutrients!E24</f>
        <v>%</v>
      </c>
      <c r="M26" s="16"/>
      <c r="N26" s="16"/>
      <c r="O26" s="16"/>
      <c r="P26" s="16"/>
      <c r="Q26" s="16"/>
      <c r="R26" s="16"/>
      <c r="U26" s="165"/>
      <c r="V26" s="6">
        <f t="shared" si="0"/>
        <v>0</v>
      </c>
      <c r="W26">
        <f>Ingredients!B24</f>
        <v>0</v>
      </c>
      <c r="X26">
        <f>Ingredients!C24</f>
        <v>0</v>
      </c>
      <c r="Y26">
        <f>Ingredients!F24</f>
        <v>0</v>
      </c>
      <c r="Z26">
        <f>Ingredients!G24/100</f>
        <v>0</v>
      </c>
      <c r="AA26">
        <f>Ingredients!H24/100</f>
        <v>0</v>
      </c>
      <c r="AB26">
        <f>Ingredients!I24/100</f>
        <v>0</v>
      </c>
      <c r="AC26">
        <f>Ingredients!J24/100</f>
        <v>0</v>
      </c>
      <c r="AD26">
        <f>Ingredients!K24/100</f>
        <v>0</v>
      </c>
      <c r="AE26">
        <f>Ingredients!L24/100</f>
        <v>0</v>
      </c>
      <c r="AF26">
        <f>Ingredients!M24/100</f>
        <v>0</v>
      </c>
      <c r="AG26">
        <f>Ingredients!N24/100</f>
        <v>0</v>
      </c>
      <c r="AH26">
        <f>Ingredients!O24/100</f>
        <v>0</v>
      </c>
      <c r="AI26">
        <f>Ingredients!P24/100</f>
        <v>0</v>
      </c>
      <c r="AJ26">
        <f>Ingredients!Q24/100</f>
        <v>0</v>
      </c>
      <c r="AK26">
        <f>Ingredients!R24/100</f>
        <v>0</v>
      </c>
      <c r="AL26">
        <f>Ingredients!S24/100</f>
        <v>0</v>
      </c>
      <c r="AM26">
        <f>Ingredients!T24/100</f>
        <v>0</v>
      </c>
      <c r="AN26">
        <f>Ingredients!U24/100</f>
        <v>0</v>
      </c>
      <c r="AO26">
        <f>Ingredients!V24/100</f>
        <v>0</v>
      </c>
      <c r="AP26">
        <f>Ingredients!W24/100</f>
        <v>0</v>
      </c>
      <c r="AQ26">
        <f>Ingredients!X24/100</f>
        <v>0</v>
      </c>
      <c r="AR26">
        <f>Ingredients!Y24/100</f>
        <v>0</v>
      </c>
      <c r="AS26">
        <f>Ingredients!Z24/100</f>
        <v>0</v>
      </c>
      <c r="AT26">
        <f>Ingredients!AA24/100</f>
        <v>0</v>
      </c>
      <c r="AU26">
        <f>Ingredients!AB24/100</f>
        <v>0</v>
      </c>
      <c r="AV26">
        <f>Ingredients!AC24/100</f>
        <v>0</v>
      </c>
      <c r="AW26">
        <f>Ingredients!AD24/100</f>
        <v>0</v>
      </c>
      <c r="AX26">
        <f>Ingredients!AE24/100</f>
        <v>0</v>
      </c>
      <c r="AY26">
        <f>Ingredients!AF24/100</f>
        <v>0</v>
      </c>
      <c r="AZ26">
        <f>Ingredients!AG24/100</f>
        <v>0</v>
      </c>
      <c r="BA26">
        <f>Ingredients!AH24/100</f>
        <v>0</v>
      </c>
      <c r="BB26">
        <f>Ingredients!AI24/100</f>
        <v>0</v>
      </c>
      <c r="BC26">
        <f>Ingredients!AJ24/100</f>
        <v>0</v>
      </c>
      <c r="BD26">
        <f>Ingredients!AK24/100</f>
        <v>0</v>
      </c>
      <c r="BE26">
        <f>Ingredients!AL24/100</f>
        <v>0</v>
      </c>
      <c r="BF26">
        <f>Ingredients!AM24/100</f>
        <v>0</v>
      </c>
    </row>
    <row r="27" spans="1:58" ht="12.75">
      <c r="A27" s="13"/>
      <c r="B27" s="23">
        <f>Ingredients!B24</f>
        <v>0</v>
      </c>
      <c r="C27" s="303">
        <f>Ingredients!C24</f>
        <v>0</v>
      </c>
      <c r="D27" s="51">
        <f>Ingredients!D24</f>
        <v>0</v>
      </c>
      <c r="E27" s="324">
        <v>0</v>
      </c>
      <c r="F27" s="305">
        <f>Ingredients!E24</f>
        <v>0</v>
      </c>
      <c r="G27" s="17"/>
      <c r="H27" s="29" t="str">
        <f>Nutrients!B25</f>
        <v>Sodium</v>
      </c>
      <c r="I27" s="51">
        <f>Nutrients!C25</f>
        <v>0.2</v>
      </c>
      <c r="J27" s="239">
        <f>SUMPRODUCT($E$8:$E$32,AS7:AS31)</f>
        <v>0.19999999999999984</v>
      </c>
      <c r="K27" s="32">
        <f>Nutrients!D25</f>
        <v>2</v>
      </c>
      <c r="L27" s="35" t="str">
        <f>Nutrients!E25</f>
        <v>%</v>
      </c>
      <c r="M27" s="16"/>
      <c r="N27" s="16"/>
      <c r="O27" s="16"/>
      <c r="P27" s="16"/>
      <c r="Q27" s="16"/>
      <c r="R27" s="16"/>
      <c r="U27" s="165"/>
      <c r="V27" s="6">
        <f t="shared" si="0"/>
        <v>0</v>
      </c>
      <c r="W27">
        <f>Ingredients!B25</f>
        <v>0</v>
      </c>
      <c r="X27">
        <f>Ingredients!C25</f>
        <v>0</v>
      </c>
      <c r="Y27">
        <f>Ingredients!F25</f>
        <v>0</v>
      </c>
      <c r="Z27">
        <f>Ingredients!G25/100</f>
        <v>0</v>
      </c>
      <c r="AA27">
        <f>Ingredients!H25/100</f>
        <v>0</v>
      </c>
      <c r="AB27">
        <f>Ingredients!I25/100</f>
        <v>0</v>
      </c>
      <c r="AC27">
        <f>Ingredients!J25/100</f>
        <v>0</v>
      </c>
      <c r="AD27">
        <f>Ingredients!K25/100</f>
        <v>0</v>
      </c>
      <c r="AE27">
        <f>Ingredients!L25/100</f>
        <v>0</v>
      </c>
      <c r="AF27">
        <f>Ingredients!M25/100</f>
        <v>0</v>
      </c>
      <c r="AG27">
        <f>Ingredients!N25/100</f>
        <v>0</v>
      </c>
      <c r="AH27">
        <f>Ingredients!O25/100</f>
        <v>0</v>
      </c>
      <c r="AI27">
        <f>Ingredients!P25/100</f>
        <v>0</v>
      </c>
      <c r="AJ27">
        <f>Ingredients!Q25/100</f>
        <v>0</v>
      </c>
      <c r="AK27">
        <f>Ingredients!R25/100</f>
        <v>0</v>
      </c>
      <c r="AL27">
        <f>Ingredients!S25/100</f>
        <v>0</v>
      </c>
      <c r="AM27">
        <f>Ingredients!T25/100</f>
        <v>0</v>
      </c>
      <c r="AN27">
        <f>Ingredients!U25/100</f>
        <v>0</v>
      </c>
      <c r="AO27">
        <f>Ingredients!V25/100</f>
        <v>0</v>
      </c>
      <c r="AP27">
        <f>Ingredients!W25/100</f>
        <v>0</v>
      </c>
      <c r="AQ27">
        <f>Ingredients!X25/100</f>
        <v>0</v>
      </c>
      <c r="AR27">
        <f>Ingredients!Y25/100</f>
        <v>0</v>
      </c>
      <c r="AS27">
        <f>Ingredients!Z25/100</f>
        <v>0</v>
      </c>
      <c r="AT27">
        <f>Ingredients!AA25/100</f>
        <v>0</v>
      </c>
      <c r="AU27">
        <f>Ingredients!AB25/100</f>
        <v>0</v>
      </c>
      <c r="AV27">
        <f>Ingredients!AC25/100</f>
        <v>0</v>
      </c>
      <c r="AW27">
        <f>Ingredients!AD25/100</f>
        <v>0</v>
      </c>
      <c r="AX27">
        <f>Ingredients!AE25/100</f>
        <v>0</v>
      </c>
      <c r="AY27">
        <f>Ingredients!AF25/100</f>
        <v>0</v>
      </c>
      <c r="AZ27">
        <f>Ingredients!AG25/100</f>
        <v>0</v>
      </c>
      <c r="BA27">
        <f>Ingredients!AH25/100</f>
        <v>0</v>
      </c>
      <c r="BB27">
        <f>Ingredients!AI25/100</f>
        <v>0</v>
      </c>
      <c r="BC27">
        <f>Ingredients!AJ25/100</f>
        <v>0</v>
      </c>
      <c r="BD27">
        <f>Ingredients!AK25/100</f>
        <v>0</v>
      </c>
      <c r="BE27">
        <f>Ingredients!AL25/100</f>
        <v>0</v>
      </c>
      <c r="BF27">
        <f>Ingredients!AM25/100</f>
        <v>0</v>
      </c>
    </row>
    <row r="28" spans="1:58" ht="12.75">
      <c r="A28" s="13"/>
      <c r="B28" s="23">
        <f>Ingredients!B25</f>
        <v>0</v>
      </c>
      <c r="C28" s="303">
        <f>Ingredients!C25</f>
        <v>0</v>
      </c>
      <c r="D28" s="51">
        <f>Ingredients!D25</f>
        <v>0</v>
      </c>
      <c r="E28" s="324">
        <v>0</v>
      </c>
      <c r="F28" s="305">
        <f>Ingredients!E25</f>
        <v>0</v>
      </c>
      <c r="G28" s="17"/>
      <c r="H28" s="29" t="str">
        <f>Nutrients!B26</f>
        <v>Chlorine</v>
      </c>
      <c r="I28" s="51">
        <f>Nutrients!C26</f>
        <v>0.25</v>
      </c>
      <c r="J28" s="239">
        <f>SUMPRODUCT($E$8:$E$32,AT7:AT31)</f>
        <v>0.4864549234072079</v>
      </c>
      <c r="K28" s="32">
        <f>Nutrients!D26</f>
        <v>2</v>
      </c>
      <c r="L28" s="35" t="str">
        <f>Nutrients!E26</f>
        <v>%</v>
      </c>
      <c r="M28" s="16"/>
      <c r="N28" s="16"/>
      <c r="O28" s="16"/>
      <c r="P28" s="16"/>
      <c r="Q28" s="16"/>
      <c r="R28" s="16"/>
      <c r="U28" s="165"/>
      <c r="V28" s="6">
        <f t="shared" si="0"/>
        <v>0</v>
      </c>
      <c r="W28">
        <f>Ingredients!B26</f>
        <v>0</v>
      </c>
      <c r="X28">
        <f>Ingredients!C26</f>
        <v>0</v>
      </c>
      <c r="Y28">
        <f>Ingredients!F26</f>
        <v>0</v>
      </c>
      <c r="Z28">
        <f>Ingredients!G26/100</f>
        <v>0</v>
      </c>
      <c r="AA28">
        <f>Ingredients!H26/100</f>
        <v>0</v>
      </c>
      <c r="AB28">
        <f>Ingredients!I26/100</f>
        <v>0</v>
      </c>
      <c r="AC28">
        <f>Ingredients!J26/100</f>
        <v>0</v>
      </c>
      <c r="AD28">
        <f>Ingredients!K26/100</f>
        <v>0</v>
      </c>
      <c r="AE28">
        <f>Ingredients!L26/100</f>
        <v>0</v>
      </c>
      <c r="AF28">
        <f>Ingredients!M26/100</f>
        <v>0</v>
      </c>
      <c r="AG28">
        <f>Ingredients!N26/100</f>
        <v>0</v>
      </c>
      <c r="AH28">
        <f>Ingredients!O26/100</f>
        <v>0</v>
      </c>
      <c r="AI28">
        <f>Ingredients!P26/100</f>
        <v>0</v>
      </c>
      <c r="AJ28">
        <f>Ingredients!Q26/100</f>
        <v>0</v>
      </c>
      <c r="AK28">
        <f>Ingredients!R26/100</f>
        <v>0</v>
      </c>
      <c r="AL28">
        <f>Ingredients!S26/100</f>
        <v>0</v>
      </c>
      <c r="AM28">
        <f>Ingredients!T26/100</f>
        <v>0</v>
      </c>
      <c r="AN28">
        <f>Ingredients!U26/100</f>
        <v>0</v>
      </c>
      <c r="AO28">
        <f>Ingredients!V26/100</f>
        <v>0</v>
      </c>
      <c r="AP28">
        <f>Ingredients!W26/100</f>
        <v>0</v>
      </c>
      <c r="AQ28">
        <f>Ingredients!X26/100</f>
        <v>0</v>
      </c>
      <c r="AR28">
        <f>Ingredients!Y26/100</f>
        <v>0</v>
      </c>
      <c r="AS28">
        <f>Ingredients!Z26/100</f>
        <v>0</v>
      </c>
      <c r="AT28">
        <f>Ingredients!AA26/100</f>
        <v>0</v>
      </c>
      <c r="AU28">
        <f>Ingredients!AB26/100</f>
        <v>0</v>
      </c>
      <c r="AV28">
        <f>Ingredients!AC26/100</f>
        <v>0</v>
      </c>
      <c r="AW28">
        <f>Ingredients!AD26/100</f>
        <v>0</v>
      </c>
      <c r="AX28">
        <f>Ingredients!AE26/100</f>
        <v>0</v>
      </c>
      <c r="AY28">
        <f>Ingredients!AF26/100</f>
        <v>0</v>
      </c>
      <c r="AZ28">
        <f>Ingredients!AG26/100</f>
        <v>0</v>
      </c>
      <c r="BA28">
        <f>Ingredients!AH26/100</f>
        <v>0</v>
      </c>
      <c r="BB28">
        <f>Ingredients!AI26/100</f>
        <v>0</v>
      </c>
      <c r="BC28">
        <f>Ingredients!AJ26/100</f>
        <v>0</v>
      </c>
      <c r="BD28">
        <f>Ingredients!AK26/100</f>
        <v>0</v>
      </c>
      <c r="BE28">
        <f>Ingredients!AL26/100</f>
        <v>0</v>
      </c>
      <c r="BF28">
        <f>Ingredients!AM26/100</f>
        <v>0</v>
      </c>
    </row>
    <row r="29" spans="1:58" ht="12.75">
      <c r="A29" s="13"/>
      <c r="B29" s="23">
        <f>Ingredients!B26</f>
        <v>0</v>
      </c>
      <c r="C29" s="303">
        <f>Ingredients!C26</f>
        <v>0</v>
      </c>
      <c r="D29" s="51">
        <f>Ingredients!D26</f>
        <v>0</v>
      </c>
      <c r="E29" s="324">
        <v>0</v>
      </c>
      <c r="F29" s="305">
        <f>Ingredients!E26</f>
        <v>0</v>
      </c>
      <c r="G29" s="17"/>
      <c r="H29" s="29" t="str">
        <f>Nutrients!B27</f>
        <v>Magnesium</v>
      </c>
      <c r="I29" s="51">
        <f>Nutrients!C27</f>
        <v>0</v>
      </c>
      <c r="J29" s="239">
        <f>SUMPRODUCT($E$8:$E$32,AU7:AU31)</f>
        <v>0.27518149048855156</v>
      </c>
      <c r="K29" s="32">
        <f>Nutrients!D27</f>
        <v>2</v>
      </c>
      <c r="L29" s="35" t="str">
        <f>Nutrients!E27</f>
        <v>%</v>
      </c>
      <c r="M29" s="16"/>
      <c r="N29" s="16"/>
      <c r="O29" s="16"/>
      <c r="P29" s="16"/>
      <c r="Q29" s="16"/>
      <c r="R29" s="16"/>
      <c r="U29" s="165"/>
      <c r="V29" s="6">
        <f t="shared" si="0"/>
        <v>0</v>
      </c>
      <c r="W29">
        <f>Ingredients!B27</f>
        <v>0</v>
      </c>
      <c r="X29">
        <f>Ingredients!C27</f>
        <v>0</v>
      </c>
      <c r="Y29">
        <f>Ingredients!F27</f>
        <v>0</v>
      </c>
      <c r="Z29">
        <f>Ingredients!G27/100</f>
        <v>0</v>
      </c>
      <c r="AA29">
        <f>Ingredients!H27/100</f>
        <v>0</v>
      </c>
      <c r="AB29">
        <f>Ingredients!I27/100</f>
        <v>0</v>
      </c>
      <c r="AC29">
        <f>Ingredients!J27/100</f>
        <v>0</v>
      </c>
      <c r="AD29">
        <f>Ingredients!K27/100</f>
        <v>0</v>
      </c>
      <c r="AE29">
        <f>Ingredients!L27/100</f>
        <v>0</v>
      </c>
      <c r="AF29">
        <f>Ingredients!M27/100</f>
        <v>0</v>
      </c>
      <c r="AG29">
        <f>Ingredients!N27/100</f>
        <v>0</v>
      </c>
      <c r="AH29">
        <f>Ingredients!O27/100</f>
        <v>0</v>
      </c>
      <c r="AI29">
        <f>Ingredients!P27/100</f>
        <v>0</v>
      </c>
      <c r="AJ29">
        <f>Ingredients!Q27/100</f>
        <v>0</v>
      </c>
      <c r="AK29">
        <f>Ingredients!R27/100</f>
        <v>0</v>
      </c>
      <c r="AL29">
        <f>Ingredients!S27/100</f>
        <v>0</v>
      </c>
      <c r="AM29">
        <f>Ingredients!T27/100</f>
        <v>0</v>
      </c>
      <c r="AN29">
        <f>Ingredients!U27/100</f>
        <v>0</v>
      </c>
      <c r="AO29">
        <f>Ingredients!V27/100</f>
        <v>0</v>
      </c>
      <c r="AP29">
        <f>Ingredients!W27/100</f>
        <v>0</v>
      </c>
      <c r="AQ29">
        <f>Ingredients!X27/100</f>
        <v>0</v>
      </c>
      <c r="AR29">
        <f>Ingredients!Y27/100</f>
        <v>0</v>
      </c>
      <c r="AS29">
        <f>Ingredients!Z27/100</f>
        <v>0</v>
      </c>
      <c r="AT29">
        <f>Ingredients!AA27/100</f>
        <v>0</v>
      </c>
      <c r="AU29">
        <f>Ingredients!AB27/100</f>
        <v>0</v>
      </c>
      <c r="AV29">
        <f>Ingredients!AC27/100</f>
        <v>0</v>
      </c>
      <c r="AW29">
        <f>Ingredients!AD27/100</f>
        <v>0</v>
      </c>
      <c r="AX29">
        <f>Ingredients!AE27/100</f>
        <v>0</v>
      </c>
      <c r="AY29">
        <f>Ingredients!AF27/100</f>
        <v>0</v>
      </c>
      <c r="AZ29">
        <f>Ingredients!AG27/100</f>
        <v>0</v>
      </c>
      <c r="BA29">
        <f>Ingredients!AH27/100</f>
        <v>0</v>
      </c>
      <c r="BB29">
        <f>Ingredients!AI27/100</f>
        <v>0</v>
      </c>
      <c r="BC29">
        <f>Ingredients!AJ27/100</f>
        <v>0</v>
      </c>
      <c r="BD29">
        <f>Ingredients!AK27/100</f>
        <v>0</v>
      </c>
      <c r="BE29">
        <f>Ingredients!AL27/100</f>
        <v>0</v>
      </c>
      <c r="BF29">
        <f>Ingredients!AM27/100</f>
        <v>0</v>
      </c>
    </row>
    <row r="30" spans="1:58" ht="12.75">
      <c r="A30" s="13"/>
      <c r="B30" s="23">
        <f>Ingredients!B27</f>
        <v>0</v>
      </c>
      <c r="C30" s="303">
        <f>Ingredients!C27</f>
        <v>0</v>
      </c>
      <c r="D30" s="51">
        <f>Ingredients!D27</f>
        <v>0</v>
      </c>
      <c r="E30" s="324">
        <v>0</v>
      </c>
      <c r="F30" s="305">
        <f>Ingredients!E27</f>
        <v>0</v>
      </c>
      <c r="G30" s="17"/>
      <c r="H30" s="334" t="str">
        <f>Nutrients!B28</f>
        <v>Potassium</v>
      </c>
      <c r="I30" s="51">
        <f>Nutrients!C28</f>
        <v>0.4</v>
      </c>
      <c r="J30" s="239">
        <f>SUMPRODUCT($E$8:$E$32,AV7:AV31)</f>
        <v>1.4785590543149967</v>
      </c>
      <c r="K30" s="32">
        <f>Nutrients!D28</f>
        <v>2</v>
      </c>
      <c r="L30" s="35" t="str">
        <f>Nutrients!E28</f>
        <v>%</v>
      </c>
      <c r="M30" s="16"/>
      <c r="N30" s="16"/>
      <c r="O30" s="16"/>
      <c r="P30" s="16"/>
      <c r="Q30" s="16"/>
      <c r="R30" s="16"/>
      <c r="U30" s="165"/>
      <c r="V30" s="6">
        <f t="shared" si="0"/>
        <v>0</v>
      </c>
      <c r="W30">
        <f>Ingredients!B28</f>
        <v>0</v>
      </c>
      <c r="X30">
        <f>Ingredients!C28</f>
        <v>0</v>
      </c>
      <c r="Y30">
        <f>Ingredients!F28</f>
        <v>0</v>
      </c>
      <c r="Z30">
        <f>Ingredients!G28/100</f>
        <v>0</v>
      </c>
      <c r="AA30">
        <f>Ingredients!H28/100</f>
        <v>0</v>
      </c>
      <c r="AB30">
        <f>Ingredients!I28/100</f>
        <v>0</v>
      </c>
      <c r="AC30">
        <f>Ingredients!J28/100</f>
        <v>0</v>
      </c>
      <c r="AD30">
        <f>Ingredients!K28/100</f>
        <v>0</v>
      </c>
      <c r="AE30">
        <f>Ingredients!L28/100</f>
        <v>0</v>
      </c>
      <c r="AF30">
        <f>Ingredients!M28/100</f>
        <v>0</v>
      </c>
      <c r="AG30">
        <f>Ingredients!N28/100</f>
        <v>0</v>
      </c>
      <c r="AH30">
        <f>Ingredients!O28/100</f>
        <v>0</v>
      </c>
      <c r="AI30">
        <f>Ingredients!P28/100</f>
        <v>0</v>
      </c>
      <c r="AJ30">
        <f>Ingredients!Q28/100</f>
        <v>0</v>
      </c>
      <c r="AK30">
        <f>Ingredients!R28/100</f>
        <v>0</v>
      </c>
      <c r="AL30">
        <f>Ingredients!S28/100</f>
        <v>0</v>
      </c>
      <c r="AM30">
        <f>Ingredients!T28/100</f>
        <v>0</v>
      </c>
      <c r="AN30">
        <f>Ingredients!U28/100</f>
        <v>0</v>
      </c>
      <c r="AO30">
        <f>Ingredients!V28/100</f>
        <v>0</v>
      </c>
      <c r="AP30">
        <f>Ingredients!W28/100</f>
        <v>0</v>
      </c>
      <c r="AQ30">
        <f>Ingredients!X28/100</f>
        <v>0</v>
      </c>
      <c r="AR30">
        <f>Ingredients!Y28/100</f>
        <v>0</v>
      </c>
      <c r="AS30">
        <f>Ingredients!Z28/100</f>
        <v>0</v>
      </c>
      <c r="AT30">
        <f>Ingredients!AA28/100</f>
        <v>0</v>
      </c>
      <c r="AU30">
        <f>Ingredients!AB28/100</f>
        <v>0</v>
      </c>
      <c r="AV30">
        <f>Ingredients!AC28/100</f>
        <v>0</v>
      </c>
      <c r="AW30">
        <f>Ingredients!AD28/100</f>
        <v>0</v>
      </c>
      <c r="AX30">
        <f>Ingredients!AE28/100</f>
        <v>0</v>
      </c>
      <c r="AY30">
        <f>Ingredients!AF28/100</f>
        <v>0</v>
      </c>
      <c r="AZ30">
        <f>Ingredients!AG28/100</f>
        <v>0</v>
      </c>
      <c r="BA30">
        <f>Ingredients!AH28/100</f>
        <v>0</v>
      </c>
      <c r="BB30">
        <f>Ingredients!AI28/100</f>
        <v>0</v>
      </c>
      <c r="BC30">
        <f>Ingredients!AJ28/100</f>
        <v>0</v>
      </c>
      <c r="BD30">
        <f>Ingredients!AK28/100</f>
        <v>0</v>
      </c>
      <c r="BE30">
        <f>Ingredients!AL28/100</f>
        <v>0</v>
      </c>
      <c r="BF30">
        <f>Ingredients!AM28/100</f>
        <v>0</v>
      </c>
    </row>
    <row r="31" spans="1:58" ht="12.75">
      <c r="A31" s="13"/>
      <c r="B31" s="23">
        <f>Ingredients!B28</f>
        <v>0</v>
      </c>
      <c r="C31" s="303">
        <f>Ingredients!C28</f>
        <v>0</v>
      </c>
      <c r="D31" s="51">
        <f>Ingredients!D28</f>
        <v>0</v>
      </c>
      <c r="E31" s="324">
        <v>0</v>
      </c>
      <c r="F31" s="305">
        <f>Ingredients!E28</f>
        <v>0</v>
      </c>
      <c r="G31" s="17"/>
      <c r="H31" s="334" t="str">
        <f>Nutrients!B29</f>
        <v>Digestible Protein </v>
      </c>
      <c r="I31" s="51">
        <f>Nutrients!C29</f>
        <v>11.5</v>
      </c>
      <c r="J31" s="239">
        <f>SUMPRODUCT($E$8:$E$32,AW7:AW31)</f>
        <v>12.995334736131397</v>
      </c>
      <c r="K31" s="32">
        <f>Nutrients!D29</f>
        <v>20</v>
      </c>
      <c r="L31" s="35" t="str">
        <f>Nutrients!E29</f>
        <v>%</v>
      </c>
      <c r="M31" s="16"/>
      <c r="N31" s="16"/>
      <c r="O31" s="16"/>
      <c r="P31" s="16"/>
      <c r="Q31" s="16"/>
      <c r="R31" s="16"/>
      <c r="U31" s="165"/>
      <c r="V31" s="6">
        <f t="shared" si="0"/>
        <v>0</v>
      </c>
      <c r="W31">
        <f>Ingredients!B29</f>
        <v>0</v>
      </c>
      <c r="X31">
        <f>Ingredients!C29</f>
        <v>0</v>
      </c>
      <c r="Y31">
        <f>Ingredients!F29</f>
        <v>0</v>
      </c>
      <c r="Z31">
        <f>Ingredients!G29/100</f>
        <v>0</v>
      </c>
      <c r="AA31">
        <f>Ingredients!H29/100</f>
        <v>0</v>
      </c>
      <c r="AB31">
        <f>Ingredients!I29/100</f>
        <v>0</v>
      </c>
      <c r="AC31">
        <f>Ingredients!J29/100</f>
        <v>0</v>
      </c>
      <c r="AD31">
        <f>Ingredients!K29/100</f>
        <v>0</v>
      </c>
      <c r="AE31">
        <f>Ingredients!L29/100</f>
        <v>0</v>
      </c>
      <c r="AF31">
        <f>Ingredients!M29/100</f>
        <v>0</v>
      </c>
      <c r="AG31">
        <f>Ingredients!N29/100</f>
        <v>0</v>
      </c>
      <c r="AH31">
        <f>Ingredients!O29/100</f>
        <v>0</v>
      </c>
      <c r="AI31">
        <f>Ingredients!P29/100</f>
        <v>0</v>
      </c>
      <c r="AJ31">
        <f>Ingredients!Q29/100</f>
        <v>0</v>
      </c>
      <c r="AK31">
        <f>Ingredients!R29/100</f>
        <v>0</v>
      </c>
      <c r="AL31">
        <f>Ingredients!S29/100</f>
        <v>0</v>
      </c>
      <c r="AM31">
        <f>Ingredients!T29/100</f>
        <v>0</v>
      </c>
      <c r="AN31">
        <f>Ingredients!U29/100</f>
        <v>0</v>
      </c>
      <c r="AO31">
        <f>Ingredients!V29/100</f>
        <v>0</v>
      </c>
      <c r="AP31">
        <f>Ingredients!W29/100</f>
        <v>0</v>
      </c>
      <c r="AQ31">
        <f>Ingredients!X29/100</f>
        <v>0</v>
      </c>
      <c r="AR31">
        <f>Ingredients!Y29/100</f>
        <v>0</v>
      </c>
      <c r="AS31">
        <f>Ingredients!Z29/100</f>
        <v>0</v>
      </c>
      <c r="AT31">
        <f>Ingredients!AA29/100</f>
        <v>0</v>
      </c>
      <c r="AU31">
        <f>Ingredients!AB29/100</f>
        <v>0</v>
      </c>
      <c r="AV31">
        <f>Ingredients!AC29/100</f>
        <v>0</v>
      </c>
      <c r="AW31">
        <f>Ingredients!AD29/100</f>
        <v>0</v>
      </c>
      <c r="AX31">
        <f>Ingredients!AE29/100</f>
        <v>0</v>
      </c>
      <c r="AY31">
        <f>Ingredients!AF29/100</f>
        <v>0</v>
      </c>
      <c r="AZ31">
        <f>Ingredients!AG29/100</f>
        <v>0</v>
      </c>
      <c r="BA31">
        <f>Ingredients!AH29/100</f>
        <v>0</v>
      </c>
      <c r="BB31">
        <f>Ingredients!AI29/100</f>
        <v>0</v>
      </c>
      <c r="BC31">
        <f>Ingredients!AJ29/100</f>
        <v>0</v>
      </c>
      <c r="BD31">
        <f>Ingredients!AK29/100</f>
        <v>0</v>
      </c>
      <c r="BE31">
        <f>Ingredients!AL29/100</f>
        <v>0</v>
      </c>
      <c r="BF31">
        <f>Ingredients!AM29/100</f>
        <v>0</v>
      </c>
    </row>
    <row r="32" spans="1:21" ht="12.75">
      <c r="A32" s="13"/>
      <c r="B32" s="23">
        <f>Ingredients!B29</f>
        <v>0</v>
      </c>
      <c r="C32" s="303">
        <f>Ingredients!C29</f>
        <v>0</v>
      </c>
      <c r="D32" s="51">
        <f>Ingredients!D29</f>
        <v>0</v>
      </c>
      <c r="E32" s="324">
        <v>0</v>
      </c>
      <c r="F32" s="305">
        <f>Ingredients!E29</f>
        <v>0</v>
      </c>
      <c r="G32" s="17"/>
      <c r="H32" s="334" t="str">
        <f>Nutrients!B30</f>
        <v>Digestible energy  rabbit</v>
      </c>
      <c r="I32" s="51">
        <f>Nutrients!C30</f>
        <v>2250</v>
      </c>
      <c r="J32" s="239">
        <f>SUMPRODUCT($E$8:$E$32,AX7:AX31)</f>
        <v>2349.9999999999995</v>
      </c>
      <c r="K32" s="32">
        <f>Nutrients!D30</f>
        <v>2350</v>
      </c>
      <c r="L32" s="35" t="str">
        <f>Nutrients!E30</f>
        <v>kcal/kg</v>
      </c>
      <c r="M32" s="16"/>
      <c r="N32" s="16"/>
      <c r="O32" s="16"/>
      <c r="P32" s="16"/>
      <c r="Q32" s="16"/>
      <c r="R32" s="16"/>
      <c r="U32" s="165"/>
    </row>
    <row r="33" spans="1:25" ht="12.75">
      <c r="A33" s="13"/>
      <c r="B33" s="13"/>
      <c r="C33" s="15"/>
      <c r="D33" s="15"/>
      <c r="E33" s="306"/>
      <c r="F33" s="15"/>
      <c r="G33" s="17"/>
      <c r="H33" s="29" t="str">
        <f>Nutrients!B31</f>
        <v>Metabolisable energy  rabbit</v>
      </c>
      <c r="I33" s="51">
        <f>Nutrients!C31</f>
        <v>0</v>
      </c>
      <c r="J33" s="239">
        <f>SUMPRODUCT($E$8:$E$32,AY7:AY31)</f>
        <v>2182.4225671256863</v>
      </c>
      <c r="K33" s="32">
        <f>Nutrients!D31</f>
        <v>2300</v>
      </c>
      <c r="L33" s="35" t="str">
        <f>Nutrients!E31</f>
        <v>kcal/kg</v>
      </c>
      <c r="M33" s="16"/>
      <c r="N33" s="16"/>
      <c r="O33" s="16"/>
      <c r="P33" s="16"/>
      <c r="Q33" s="16"/>
      <c r="R33" s="16"/>
      <c r="U33" s="165"/>
      <c r="V33" s="6"/>
      <c r="W33" t="s">
        <v>8</v>
      </c>
      <c r="Y33">
        <f>SUMPRODUCT($E$8:$E$32,Y7:Y31)</f>
        <v>100</v>
      </c>
    </row>
    <row r="34" spans="1:21" ht="12.75">
      <c r="A34" s="13"/>
      <c r="B34" s="28" t="s">
        <v>13</v>
      </c>
      <c r="C34" s="307"/>
      <c r="D34" s="308"/>
      <c r="E34" s="309">
        <f>SUM(E8:E32)</f>
        <v>100</v>
      </c>
      <c r="F34" s="310"/>
      <c r="G34" s="17"/>
      <c r="H34" s="29" t="str">
        <f>Nutrients!B32</f>
        <v>Cellulose VS ADF-ADL</v>
      </c>
      <c r="I34" s="51">
        <f>Nutrients!C32</f>
        <v>13</v>
      </c>
      <c r="J34" s="239">
        <f>SUMPRODUCT($E$8:$E$32,AZ7:AZ31)</f>
        <v>16.361560815820244</v>
      </c>
      <c r="K34" s="32">
        <f>Nutrients!D32</f>
        <v>20</v>
      </c>
      <c r="L34" s="35" t="str">
        <f>Nutrients!E32</f>
        <v>%</v>
      </c>
      <c r="M34" s="16"/>
      <c r="N34" s="16"/>
      <c r="O34" s="16"/>
      <c r="P34" s="16"/>
      <c r="Q34" s="16"/>
      <c r="R34" s="16"/>
      <c r="U34" s="165"/>
    </row>
    <row r="35" spans="1:24" ht="12.75">
      <c r="A35" s="13"/>
      <c r="B35" s="13"/>
      <c r="C35" s="13"/>
      <c r="D35" s="13"/>
      <c r="E35" s="13"/>
      <c r="F35" s="13"/>
      <c r="G35" s="17"/>
      <c r="H35" s="29" t="str">
        <f>Nutrients!B33</f>
        <v>X1</v>
      </c>
      <c r="I35" s="51">
        <f>Nutrients!C33</f>
        <v>0</v>
      </c>
      <c r="J35" s="239">
        <f>SUMPRODUCT($E$8:$E$32,BA7:BA31)</f>
        <v>0</v>
      </c>
      <c r="K35" s="32">
        <f>Nutrients!D33</f>
        <v>0</v>
      </c>
      <c r="L35" s="35" t="str">
        <f>Nutrients!E33</f>
        <v>%</v>
      </c>
      <c r="M35" s="16"/>
      <c r="N35" s="16"/>
      <c r="O35" s="16"/>
      <c r="P35" s="16"/>
      <c r="Q35" s="16"/>
      <c r="R35" s="16"/>
      <c r="U35" s="165"/>
      <c r="X35" s="5"/>
    </row>
    <row r="36" spans="1:25" ht="13.5" thickBot="1">
      <c r="A36" s="13"/>
      <c r="B36" s="13"/>
      <c r="C36" s="13"/>
      <c r="D36" s="13"/>
      <c r="E36" s="13"/>
      <c r="F36" s="13"/>
      <c r="G36" s="14"/>
      <c r="H36" s="29" t="str">
        <f>Nutrients!B34</f>
        <v>X2</v>
      </c>
      <c r="I36" s="51">
        <f>Nutrients!C34</f>
        <v>0</v>
      </c>
      <c r="J36" s="239">
        <f>SUMPRODUCT($E$8:$E$32,BB7:BB31)</f>
        <v>0</v>
      </c>
      <c r="K36" s="32">
        <f>Nutrients!D34</f>
        <v>0</v>
      </c>
      <c r="L36" s="35" t="str">
        <f>Nutrients!E34</f>
        <v>%</v>
      </c>
      <c r="M36" s="16"/>
      <c r="N36" s="16"/>
      <c r="O36" s="16"/>
      <c r="P36" s="16"/>
      <c r="Q36" s="16"/>
      <c r="R36" s="16"/>
      <c r="U36" s="165"/>
      <c r="X36" s="10"/>
      <c r="Y36" s="5"/>
    </row>
    <row r="37" spans="1:24" ht="13.5" thickBot="1">
      <c r="A37" s="13"/>
      <c r="B37" s="13"/>
      <c r="C37" s="13"/>
      <c r="D37" s="13"/>
      <c r="E37" s="13"/>
      <c r="F37" s="13"/>
      <c r="G37" s="14"/>
      <c r="H37" s="29" t="str">
        <f>Nutrients!B35</f>
        <v>X3</v>
      </c>
      <c r="I37" s="51">
        <f>Nutrients!C35</f>
        <v>0</v>
      </c>
      <c r="J37" s="239">
        <f>SUMPRODUCT($E$8:$E$32,BC7:BC31)</f>
        <v>0</v>
      </c>
      <c r="K37" s="32">
        <f>Nutrients!D35</f>
        <v>0</v>
      </c>
      <c r="L37" s="35" t="str">
        <f>Nutrients!E35</f>
        <v>%</v>
      </c>
      <c r="M37" s="16"/>
      <c r="N37" s="16"/>
      <c r="O37" s="16"/>
      <c r="P37" s="16"/>
      <c r="Q37" s="16"/>
      <c r="R37" s="16"/>
      <c r="U37" s="165"/>
      <c r="W37" s="4" t="s">
        <v>9</v>
      </c>
      <c r="X37" s="8">
        <f>SUM(V7:V31)</f>
        <v>0</v>
      </c>
    </row>
    <row r="38" spans="1:21" ht="12.75">
      <c r="A38" s="13"/>
      <c r="B38" s="13"/>
      <c r="C38" s="13"/>
      <c r="D38" s="13"/>
      <c r="E38" s="13"/>
      <c r="F38" s="13"/>
      <c r="G38" s="14"/>
      <c r="H38" s="29" t="str">
        <f>Nutrients!B36</f>
        <v>X4</v>
      </c>
      <c r="I38" s="51">
        <f>Nutrients!C36</f>
        <v>0</v>
      </c>
      <c r="J38" s="239">
        <f>SUMPRODUCT($E$8:$E$32,BD7:BD31)</f>
        <v>0</v>
      </c>
      <c r="K38" s="32">
        <f>Nutrients!D36</f>
        <v>0</v>
      </c>
      <c r="L38" s="35" t="str">
        <f>Nutrients!E36</f>
        <v>%</v>
      </c>
      <c r="M38" s="16"/>
      <c r="N38" s="16"/>
      <c r="O38" s="16"/>
      <c r="P38" s="16"/>
      <c r="Q38" s="16"/>
      <c r="R38" s="16"/>
      <c r="U38" s="165"/>
    </row>
    <row r="39" spans="1:24" ht="12.75">
      <c r="A39" s="13"/>
      <c r="B39" s="13"/>
      <c r="C39" s="13"/>
      <c r="D39" s="13"/>
      <c r="E39" s="13"/>
      <c r="F39" s="13"/>
      <c r="G39" s="14"/>
      <c r="H39" s="29" t="str">
        <f>Nutrients!B37</f>
        <v>X5</v>
      </c>
      <c r="I39" s="51">
        <f>Nutrients!C37</f>
        <v>0</v>
      </c>
      <c r="J39" s="239">
        <f>SUMPRODUCT($E$8:$E$32,BE7:BE31)</f>
        <v>0</v>
      </c>
      <c r="K39" s="32">
        <f>Nutrients!D37</f>
        <v>0</v>
      </c>
      <c r="L39" s="35" t="str">
        <f>Nutrients!E37</f>
        <v>%</v>
      </c>
      <c r="M39" s="16"/>
      <c r="N39" s="16"/>
      <c r="O39" s="16"/>
      <c r="P39" s="16"/>
      <c r="Q39" s="16"/>
      <c r="R39" s="16"/>
      <c r="U39" s="165"/>
      <c r="X39" s="9"/>
    </row>
    <row r="40" spans="1:21" ht="12.75">
      <c r="A40" s="13"/>
      <c r="B40" s="13"/>
      <c r="C40" s="13"/>
      <c r="D40" s="13"/>
      <c r="E40" s="13"/>
      <c r="F40" s="13"/>
      <c r="G40" s="14"/>
      <c r="H40" s="31" t="str">
        <f>Nutrients!B38</f>
        <v>X6</v>
      </c>
      <c r="I40" s="52">
        <f>Nutrients!C38</f>
        <v>0</v>
      </c>
      <c r="J40" s="240">
        <f>SUMPRODUCT($E$8:$E$32,BF7:BF31)</f>
        <v>0</v>
      </c>
      <c r="K40" s="241">
        <f>Nutrients!D38</f>
        <v>0</v>
      </c>
      <c r="L40" s="40" t="str">
        <f>Nutrients!E38</f>
        <v>%</v>
      </c>
      <c r="M40" s="16"/>
      <c r="N40" s="16"/>
      <c r="O40" s="16"/>
      <c r="P40" s="16"/>
      <c r="Q40" s="16"/>
      <c r="R40" s="16"/>
      <c r="U40" s="165"/>
    </row>
    <row r="41" spans="1:18" ht="12.75">
      <c r="A41" s="13"/>
      <c r="B41" s="13"/>
      <c r="C41" s="13"/>
      <c r="D41" s="13"/>
      <c r="E41" s="13"/>
      <c r="F41" s="13"/>
      <c r="G41" s="14"/>
      <c r="H41" s="13"/>
      <c r="I41" s="16"/>
      <c r="J41" s="16"/>
      <c r="K41" s="15"/>
      <c r="L41" s="37"/>
      <c r="M41" s="16"/>
      <c r="N41" s="16"/>
      <c r="O41" s="16"/>
      <c r="P41" s="16"/>
      <c r="Q41" s="16"/>
      <c r="R41" s="16"/>
    </row>
    <row r="42" spans="1:18" ht="19.5">
      <c r="A42" s="13"/>
      <c r="B42" s="13"/>
      <c r="C42" s="13"/>
      <c r="D42" s="13"/>
      <c r="E42" s="335"/>
      <c r="F42" s="335"/>
      <c r="G42" s="336"/>
      <c r="H42" s="357" t="s">
        <v>205</v>
      </c>
      <c r="I42" s="16"/>
      <c r="J42" s="16"/>
      <c r="K42" s="15"/>
      <c r="L42" s="37"/>
      <c r="M42" s="16"/>
      <c r="N42" s="16"/>
      <c r="O42" s="16"/>
      <c r="P42" s="16"/>
      <c r="Q42" s="16"/>
      <c r="R42" s="16"/>
    </row>
    <row r="43" spans="1:18" ht="19.5">
      <c r="A43" s="13"/>
      <c r="B43" s="13"/>
      <c r="C43" s="13"/>
      <c r="D43" s="13"/>
      <c r="E43" s="335"/>
      <c r="F43" s="335"/>
      <c r="G43" s="336"/>
      <c r="H43" s="360" t="s">
        <v>187</v>
      </c>
      <c r="I43" s="16"/>
      <c r="J43" s="16"/>
      <c r="K43" s="15"/>
      <c r="L43" s="37"/>
      <c r="M43" s="16"/>
      <c r="N43" s="16"/>
      <c r="O43" s="16"/>
      <c r="P43" s="16"/>
      <c r="Q43" s="16"/>
      <c r="R43" s="16"/>
    </row>
    <row r="44" spans="1:18" ht="15.75">
      <c r="A44" s="13"/>
      <c r="B44" s="13"/>
      <c r="C44" s="13"/>
      <c r="D44" s="13"/>
      <c r="E44" s="13"/>
      <c r="F44" s="13"/>
      <c r="G44" s="14"/>
      <c r="H44" s="330"/>
      <c r="I44" s="330" t="s">
        <v>188</v>
      </c>
      <c r="J44" s="333">
        <f>(J31/J32)*10000</f>
        <v>55.29929674949531</v>
      </c>
      <c r="K44" s="331" t="s">
        <v>64</v>
      </c>
      <c r="L44" s="332"/>
      <c r="M44" s="16"/>
      <c r="N44" s="16"/>
      <c r="O44" s="16"/>
      <c r="P44" s="16"/>
      <c r="Q44" s="16"/>
      <c r="R44" s="16"/>
    </row>
    <row r="45" spans="1:18" ht="15.75">
      <c r="A45" s="13"/>
      <c r="B45" s="13"/>
      <c r="C45" s="13"/>
      <c r="D45" s="13"/>
      <c r="E45" s="13"/>
      <c r="F45" s="13"/>
      <c r="G45" s="14"/>
      <c r="H45" s="330"/>
      <c r="I45" s="330" t="s">
        <v>189</v>
      </c>
      <c r="J45" s="333">
        <f>(J17+J16)/J14</f>
        <v>1.0657967660056191</v>
      </c>
      <c r="K45" s="354"/>
      <c r="L45" s="37"/>
      <c r="M45" s="16"/>
      <c r="N45" s="16"/>
      <c r="O45" s="16"/>
      <c r="P45" s="16"/>
      <c r="Q45" s="16"/>
      <c r="R45" s="16"/>
    </row>
    <row r="46" spans="1:18" ht="15.75">
      <c r="A46" s="13"/>
      <c r="B46" s="13"/>
      <c r="C46" s="13"/>
      <c r="D46" s="13"/>
      <c r="E46" s="13"/>
      <c r="F46" s="13"/>
      <c r="G46" s="14"/>
      <c r="H46" s="65"/>
      <c r="I46" s="358" t="s">
        <v>204</v>
      </c>
      <c r="J46" s="359">
        <f>J31/J10</f>
        <v>0.7057566496046581</v>
      </c>
      <c r="K46" s="15"/>
      <c r="L46" s="37"/>
      <c r="M46" s="16"/>
      <c r="N46" s="16"/>
      <c r="O46" s="16"/>
      <c r="P46" s="16"/>
      <c r="Q46" s="16"/>
      <c r="R46" s="16"/>
    </row>
    <row r="47" spans="1:18" ht="12.75">
      <c r="A47" s="13"/>
      <c r="B47" s="13"/>
      <c r="C47" s="13"/>
      <c r="D47" s="13"/>
      <c r="E47" s="13"/>
      <c r="F47" s="13"/>
      <c r="G47" s="14"/>
      <c r="H47" s="13"/>
      <c r="I47" s="16"/>
      <c r="J47" s="16"/>
      <c r="K47" s="15"/>
      <c r="L47" s="37"/>
      <c r="M47" s="16"/>
      <c r="N47" s="16"/>
      <c r="O47" s="16"/>
      <c r="P47" s="16"/>
      <c r="Q47" s="16"/>
      <c r="R47" s="16"/>
    </row>
    <row r="48" spans="1:18" ht="12.75">
      <c r="A48" s="13"/>
      <c r="B48" s="13"/>
      <c r="C48" s="13"/>
      <c r="D48" s="13"/>
      <c r="E48" s="13"/>
      <c r="F48" s="13"/>
      <c r="G48" s="14"/>
      <c r="H48" s="13"/>
      <c r="I48" s="16"/>
      <c r="J48" s="16"/>
      <c r="K48" s="15"/>
      <c r="L48" s="37"/>
      <c r="M48" s="16"/>
      <c r="N48" s="16"/>
      <c r="O48" s="16"/>
      <c r="P48" s="16"/>
      <c r="Q48" s="16"/>
      <c r="R48" s="16"/>
    </row>
    <row r="49" spans="1:18" ht="12.75">
      <c r="A49" s="13"/>
      <c r="B49" s="13"/>
      <c r="C49" s="13"/>
      <c r="D49" s="13"/>
      <c r="E49" s="13"/>
      <c r="F49" s="13"/>
      <c r="G49" s="14"/>
      <c r="H49" s="13"/>
      <c r="I49" s="16"/>
      <c r="J49" s="16"/>
      <c r="K49" s="15"/>
      <c r="L49" s="37"/>
      <c r="M49" s="16"/>
      <c r="N49" s="16"/>
      <c r="O49" s="16"/>
      <c r="P49" s="16"/>
      <c r="Q49" s="16"/>
      <c r="R49" s="16"/>
    </row>
    <row r="50" spans="2:17" ht="12.75">
      <c r="B50" s="13"/>
      <c r="C50" s="13"/>
      <c r="D50" s="13"/>
      <c r="E50" s="13"/>
      <c r="F50" s="13"/>
      <c r="G50" s="14"/>
      <c r="H50" s="13"/>
      <c r="I50" s="16"/>
      <c r="J50" s="16"/>
      <c r="K50" s="15"/>
      <c r="L50" s="37"/>
      <c r="M50" s="16"/>
      <c r="N50" s="16"/>
      <c r="O50" s="16"/>
      <c r="P50" s="16"/>
      <c r="Q50" s="16"/>
    </row>
    <row r="51" spans="13:17" ht="12.75">
      <c r="M51" s="16"/>
      <c r="N51" s="16"/>
      <c r="O51" s="16"/>
      <c r="P51" s="16"/>
      <c r="Q51" s="16"/>
    </row>
  </sheetData>
  <conditionalFormatting sqref="J8:J40">
    <cfRule type="cellIs" priority="1" dxfId="0" operator="between" stopIfTrue="1">
      <formula>$I8-0.0000001</formula>
      <formula>$K8+0.0000001</formula>
    </cfRule>
  </conditionalFormatting>
  <conditionalFormatting sqref="E8:E34">
    <cfRule type="cellIs" priority="2" dxfId="1" operator="between" stopIfTrue="1">
      <formula>$D8-0.0000001</formula>
      <formula>$F8+0.0000001</formula>
    </cfRule>
  </conditionalFormatting>
  <printOptions/>
  <pageMargins left="0.75" right="0.75" top="1" bottom="1"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sheetPr codeName="Feuil1"/>
  <dimension ref="O2:R36"/>
  <sheetViews>
    <sheetView zoomScale="125" zoomScaleNormal="125" workbookViewId="0" topLeftCell="A10">
      <selection activeCell="O27" sqref="O27:R36"/>
    </sheetView>
  </sheetViews>
  <sheetFormatPr defaultColWidth="11.421875" defaultRowHeight="12.75"/>
  <cols>
    <col min="1" max="13" width="9.140625" style="144" customWidth="1"/>
    <col min="14" max="14" width="9.140625" style="0" customWidth="1"/>
    <col min="15" max="15" width="19.8515625" style="0" customWidth="1"/>
    <col min="16" max="18" width="9.7109375" style="1" customWidth="1"/>
    <col min="19" max="16384" width="9.140625" style="0" customWidth="1"/>
  </cols>
  <sheetData>
    <row r="2" ht="12.75">
      <c r="P2" s="1" t="s">
        <v>18</v>
      </c>
    </row>
    <row r="3" spans="16:18" ht="12.75">
      <c r="P3" s="1" t="s">
        <v>4</v>
      </c>
      <c r="Q3" s="1" t="s">
        <v>17</v>
      </c>
      <c r="R3" s="1" t="s">
        <v>4</v>
      </c>
    </row>
    <row r="4" spans="15:18" ht="13.5" customHeight="1">
      <c r="O4" t="str">
        <f>Formulation!H8</f>
        <v>Dry matter</v>
      </c>
      <c r="P4" s="1" t="e">
        <f aca="true" t="shared" si="0" ref="P4:P26">Q4/R4*100</f>
        <v>#DIV/0!</v>
      </c>
      <c r="Q4" s="1">
        <f>Formulation!J8</f>
        <v>89.51116686035182</v>
      </c>
      <c r="R4" s="1">
        <f>Formulation!I8</f>
        <v>0</v>
      </c>
    </row>
    <row r="5" spans="15:18" ht="13.5" customHeight="1">
      <c r="O5" t="str">
        <f>Formulation!H9</f>
        <v>Crude ash</v>
      </c>
      <c r="P5" s="1" t="e">
        <f t="shared" si="0"/>
        <v>#DIV/0!</v>
      </c>
      <c r="Q5" s="1">
        <f>Formulation!J9</f>
        <v>8.001652900816534</v>
      </c>
      <c r="R5" s="1">
        <f>Formulation!I9</f>
        <v>0</v>
      </c>
    </row>
    <row r="6" spans="15:18" ht="12.75">
      <c r="O6" t="str">
        <f>Formulation!H10</f>
        <v>Crude protein</v>
      </c>
      <c r="P6" s="1">
        <f t="shared" si="0"/>
        <v>115.08335365500064</v>
      </c>
      <c r="Q6" s="1">
        <f>Formulation!J10</f>
        <v>18.413336584800103</v>
      </c>
      <c r="R6" s="1">
        <f>Formulation!I10</f>
        <v>16</v>
      </c>
    </row>
    <row r="7" spans="15:18" ht="12.75">
      <c r="O7" t="str">
        <f>Formulation!H11</f>
        <v>Crude fat</v>
      </c>
      <c r="P7" s="1" t="e">
        <f t="shared" si="0"/>
        <v>#DIV/0!</v>
      </c>
      <c r="Q7" s="1">
        <f>Formulation!J11</f>
        <v>2.528821692555057</v>
      </c>
      <c r="R7" s="1">
        <f>Formulation!I11</f>
        <v>0</v>
      </c>
    </row>
    <row r="8" spans="15:18" ht="12.75">
      <c r="O8" t="str">
        <f>Formulation!H12</f>
        <v>Crude fiber (Weende)</v>
      </c>
      <c r="P8" s="1">
        <f t="shared" si="0"/>
        <v>99.99999999999996</v>
      </c>
      <c r="Q8" s="1">
        <f>Formulation!J12</f>
        <v>16.499999999999993</v>
      </c>
      <c r="R8" s="1">
        <f>Formulation!I12</f>
        <v>16.5</v>
      </c>
    </row>
    <row r="9" spans="15:18" ht="12.75">
      <c r="O9" t="str">
        <f>Formulation!H13</f>
        <v>NDF</v>
      </c>
      <c r="P9" s="1">
        <f t="shared" si="0"/>
        <v>113.83261601066641</v>
      </c>
      <c r="Q9" s="1">
        <f>Formulation!J13</f>
        <v>34.14978480319992</v>
      </c>
      <c r="R9" s="1">
        <f>Formulation!I13</f>
        <v>30</v>
      </c>
    </row>
    <row r="10" spans="15:18" ht="12.75">
      <c r="O10" t="str">
        <f>Formulation!H14</f>
        <v>ADF</v>
      </c>
      <c r="P10" s="1">
        <f t="shared" si="0"/>
        <v>107.70328589058937</v>
      </c>
      <c r="Q10" s="1">
        <f>Formulation!J14</f>
        <v>20.46362431921198</v>
      </c>
      <c r="R10" s="1">
        <f>Formulation!I14</f>
        <v>19</v>
      </c>
    </row>
    <row r="11" spans="15:18" ht="12.75">
      <c r="O11" t="str">
        <f>Formulation!H15</f>
        <v>ADL</v>
      </c>
      <c r="P11" s="1">
        <f t="shared" si="0"/>
        <v>102.55158758479332</v>
      </c>
      <c r="Q11" s="1">
        <f>Formulation!J15</f>
        <v>4.102063503391733</v>
      </c>
      <c r="R11" s="1">
        <f>Formulation!I15</f>
        <v>4</v>
      </c>
    </row>
    <row r="12" spans="15:18" ht="12.75">
      <c r="O12" t="str">
        <f>Formulation!H16</f>
        <v>Hemicellulose (NDF-ADF)</v>
      </c>
      <c r="P12" s="1" t="e">
        <f t="shared" si="0"/>
        <v>#DIV/0!</v>
      </c>
      <c r="Q12" s="1">
        <f>Formulation!J16</f>
        <v>13.686160483987944</v>
      </c>
      <c r="R12" s="1">
        <f>Formulation!I16</f>
        <v>0</v>
      </c>
    </row>
    <row r="13" spans="15:18" ht="12.75">
      <c r="O13" t="str">
        <f>Formulation!H17</f>
        <v>WIP (water-insoluble pectins)</v>
      </c>
      <c r="P13" s="1" t="e">
        <f t="shared" si="0"/>
        <v>#DIV/0!</v>
      </c>
      <c r="Q13" s="1">
        <f>Formulation!J17</f>
        <v>8.123904136182123</v>
      </c>
      <c r="R13" s="1">
        <f>Formulation!I17</f>
        <v>0</v>
      </c>
    </row>
    <row r="14" spans="15:18" ht="12.75">
      <c r="O14" t="str">
        <f>Formulation!H18</f>
        <v>Starch</v>
      </c>
      <c r="P14" s="1" t="e">
        <f t="shared" si="0"/>
        <v>#DIV/0!</v>
      </c>
      <c r="Q14" s="1">
        <f>Formulation!J18</f>
        <v>8.792733253845295</v>
      </c>
      <c r="R14" s="1">
        <f>Formulation!I18</f>
        <v>0</v>
      </c>
    </row>
    <row r="15" spans="15:18" ht="12.75">
      <c r="O15" t="str">
        <f>Formulation!H19</f>
        <v>Sugars</v>
      </c>
      <c r="P15" s="1" t="e">
        <f t="shared" si="0"/>
        <v>#DIV/0!</v>
      </c>
      <c r="Q15" s="1">
        <f>Formulation!J19</f>
        <v>4.445964746062503</v>
      </c>
      <c r="R15" s="1">
        <f>Formulation!I19</f>
        <v>0</v>
      </c>
    </row>
    <row r="16" spans="15:18" ht="12.75">
      <c r="O16" t="str">
        <f>Formulation!H20</f>
        <v>Lysine</v>
      </c>
      <c r="P16" s="1">
        <f t="shared" si="0"/>
        <v>153.46931797229084</v>
      </c>
      <c r="Q16" s="1">
        <f>Formulation!J20</f>
        <v>1.0742852258060358</v>
      </c>
      <c r="R16" s="1">
        <f>Formulation!I20</f>
        <v>0.7</v>
      </c>
    </row>
    <row r="17" spans="15:18" ht="12.75">
      <c r="O17" t="str">
        <f>Formulation!H21</f>
        <v>Methionine</v>
      </c>
      <c r="P17" s="1" t="e">
        <f t="shared" si="0"/>
        <v>#DIV/0!</v>
      </c>
      <c r="Q17" s="1">
        <f>Formulation!J21</f>
        <v>0.4753823207106439</v>
      </c>
      <c r="R17" s="1">
        <f>Formulation!I21</f>
        <v>0</v>
      </c>
    </row>
    <row r="18" spans="15:18" ht="12.75">
      <c r="O18" t="str">
        <f>Formulation!H22</f>
        <v>SAA (Methionine+Cystine)</v>
      </c>
      <c r="P18" s="1">
        <f t="shared" si="0"/>
        <v>117.09822018209024</v>
      </c>
      <c r="Q18" s="1">
        <f>Formulation!J22</f>
        <v>0.7494286091653776</v>
      </c>
      <c r="R18" s="1">
        <f>Formulation!I22</f>
        <v>0.64</v>
      </c>
    </row>
    <row r="19" spans="15:18" ht="12.75">
      <c r="O19" t="str">
        <f>Formulation!H23</f>
        <v>Threonine</v>
      </c>
      <c r="P19" s="1">
        <f t="shared" si="0"/>
        <v>118.30968013623566</v>
      </c>
      <c r="Q19" s="1">
        <f>Formulation!J23</f>
        <v>0.709858080817414</v>
      </c>
      <c r="R19" s="1">
        <f>Formulation!I23</f>
        <v>0.6</v>
      </c>
    </row>
    <row r="20" spans="15:18" ht="12.75">
      <c r="O20" t="str">
        <f>Formulation!H24</f>
        <v>Tryptophan</v>
      </c>
      <c r="P20" s="1" t="e">
        <f t="shared" si="0"/>
        <v>#DIV/0!</v>
      </c>
      <c r="Q20" s="1">
        <f>Formulation!J24</f>
        <v>0.253972230900562</v>
      </c>
      <c r="R20" s="1">
        <f>Formulation!I24</f>
        <v>0</v>
      </c>
    </row>
    <row r="21" spans="15:18" ht="12.75">
      <c r="O21" t="str">
        <f>Formulation!H25</f>
        <v>Calcium</v>
      </c>
      <c r="P21" s="1">
        <f t="shared" si="0"/>
        <v>162.99133780946846</v>
      </c>
      <c r="Q21" s="1">
        <f>Formulation!J25</f>
        <v>0.8149566890473423</v>
      </c>
      <c r="R21" s="1">
        <f>Formulation!I25</f>
        <v>0.5</v>
      </c>
    </row>
    <row r="22" spans="15:18" ht="12.75">
      <c r="O22" t="str">
        <f>Formulation!H26</f>
        <v>Phosphorus</v>
      </c>
      <c r="P22" s="1">
        <f t="shared" si="0"/>
        <v>109.18541722795061</v>
      </c>
      <c r="Q22" s="1">
        <f>Formulation!J26</f>
        <v>0.43674166891180244</v>
      </c>
      <c r="R22" s="1">
        <f>Formulation!I26</f>
        <v>0.4</v>
      </c>
    </row>
    <row r="23" spans="15:18" ht="12.75">
      <c r="O23" t="str">
        <f>Formulation!H27</f>
        <v>Sodium</v>
      </c>
      <c r="P23" s="1">
        <f t="shared" si="0"/>
        <v>99.99999999999991</v>
      </c>
      <c r="Q23" s="1">
        <f>Formulation!J27</f>
        <v>0.19999999999999984</v>
      </c>
      <c r="R23" s="1">
        <f>Formulation!I27</f>
        <v>0.2</v>
      </c>
    </row>
    <row r="24" spans="15:18" ht="12.75">
      <c r="O24" t="str">
        <f>Formulation!H28</f>
        <v>Chlorine</v>
      </c>
      <c r="P24" s="1">
        <f t="shared" si="0"/>
        <v>194.58196936288317</v>
      </c>
      <c r="Q24" s="1">
        <f>Formulation!J28</f>
        <v>0.4864549234072079</v>
      </c>
      <c r="R24" s="1">
        <f>Formulation!I28</f>
        <v>0.25</v>
      </c>
    </row>
    <row r="25" spans="15:18" ht="12.75">
      <c r="O25" t="str">
        <f>Formulation!H29</f>
        <v>Magnesium</v>
      </c>
      <c r="P25" s="1" t="e">
        <f t="shared" si="0"/>
        <v>#DIV/0!</v>
      </c>
      <c r="Q25" s="1">
        <f>Formulation!J29</f>
        <v>0.27518149048855156</v>
      </c>
      <c r="R25" s="1">
        <f>Formulation!I29</f>
        <v>0</v>
      </c>
    </row>
    <row r="26" spans="15:18" ht="12.75">
      <c r="O26" t="str">
        <f>Formulation!H30</f>
        <v>Potassium</v>
      </c>
      <c r="P26" s="1">
        <f t="shared" si="0"/>
        <v>369.6397635787492</v>
      </c>
      <c r="Q26" s="1">
        <f>Formulation!J30</f>
        <v>1.4785590543149967</v>
      </c>
      <c r="R26" s="1">
        <f>Formulation!I30</f>
        <v>0.4</v>
      </c>
    </row>
    <row r="27" spans="15:18" ht="12.75">
      <c r="O27" t="str">
        <f>Formulation!H31</f>
        <v>Digestible Protein </v>
      </c>
      <c r="P27" s="1">
        <f aca="true" t="shared" si="1" ref="P27:P36">Q27/R27*100</f>
        <v>113.00291074896866</v>
      </c>
      <c r="Q27" s="1">
        <f>Formulation!J31</f>
        <v>12.995334736131397</v>
      </c>
      <c r="R27" s="1">
        <f>Formulation!I31</f>
        <v>11.5</v>
      </c>
    </row>
    <row r="28" spans="15:18" ht="12.75">
      <c r="O28" t="str">
        <f>Formulation!H32</f>
        <v>Digestible energy  rabbit</v>
      </c>
      <c r="P28" s="1">
        <f t="shared" si="1"/>
        <v>104.44444444444443</v>
      </c>
      <c r="Q28" s="1">
        <f>Formulation!J32</f>
        <v>2349.9999999999995</v>
      </c>
      <c r="R28" s="1">
        <f>Formulation!I32</f>
        <v>2250</v>
      </c>
    </row>
    <row r="29" spans="15:18" ht="12.75">
      <c r="O29" t="str">
        <f>Formulation!H33</f>
        <v>Metabolisable energy  rabbit</v>
      </c>
      <c r="P29" s="1" t="e">
        <f t="shared" si="1"/>
        <v>#DIV/0!</v>
      </c>
      <c r="Q29" s="1">
        <f>Formulation!J33</f>
        <v>2182.4225671256863</v>
      </c>
      <c r="R29" s="1">
        <f>Formulation!I33</f>
        <v>0</v>
      </c>
    </row>
    <row r="30" spans="15:18" ht="12.75">
      <c r="O30" t="str">
        <f>Formulation!H34</f>
        <v>Cellulose VS ADF-ADL</v>
      </c>
      <c r="P30" s="1">
        <f t="shared" si="1"/>
        <v>125.8581601216942</v>
      </c>
      <c r="Q30" s="1">
        <f>Formulation!J34</f>
        <v>16.361560815820244</v>
      </c>
      <c r="R30" s="1">
        <f>Formulation!I34</f>
        <v>13</v>
      </c>
    </row>
    <row r="31" spans="15:18" ht="12.75">
      <c r="O31" t="str">
        <f>Formulation!H35</f>
        <v>X1</v>
      </c>
      <c r="P31" s="1" t="e">
        <f t="shared" si="1"/>
        <v>#DIV/0!</v>
      </c>
      <c r="Q31" s="1">
        <f>Formulation!J35</f>
        <v>0</v>
      </c>
      <c r="R31" s="1">
        <f>Formulation!I35</f>
        <v>0</v>
      </c>
    </row>
    <row r="32" spans="15:18" ht="12.75">
      <c r="O32" t="str">
        <f>Formulation!H36</f>
        <v>X2</v>
      </c>
      <c r="P32" s="1" t="e">
        <f t="shared" si="1"/>
        <v>#DIV/0!</v>
      </c>
      <c r="Q32" s="1">
        <f>Formulation!J36</f>
        <v>0</v>
      </c>
      <c r="R32" s="1">
        <f>Formulation!I36</f>
        <v>0</v>
      </c>
    </row>
    <row r="33" spans="15:18" ht="12.75">
      <c r="O33" t="str">
        <f>Formulation!H37</f>
        <v>X3</v>
      </c>
      <c r="P33" s="1" t="e">
        <f t="shared" si="1"/>
        <v>#DIV/0!</v>
      </c>
      <c r="Q33" s="1">
        <f>Formulation!J37</f>
        <v>0</v>
      </c>
      <c r="R33" s="1">
        <f>Formulation!I37</f>
        <v>0</v>
      </c>
    </row>
    <row r="34" spans="15:18" ht="12.75">
      <c r="O34" t="str">
        <f>Formulation!H38</f>
        <v>X4</v>
      </c>
      <c r="P34" s="1" t="e">
        <f t="shared" si="1"/>
        <v>#DIV/0!</v>
      </c>
      <c r="Q34" s="1">
        <f>Formulation!J38</f>
        <v>0</v>
      </c>
      <c r="R34" s="1">
        <f>Formulation!I38</f>
        <v>0</v>
      </c>
    </row>
    <row r="35" spans="15:18" ht="12.75">
      <c r="O35" t="str">
        <f>Formulation!H39</f>
        <v>X5</v>
      </c>
      <c r="P35" s="1" t="e">
        <f t="shared" si="1"/>
        <v>#DIV/0!</v>
      </c>
      <c r="Q35" s="1">
        <f>Formulation!J39</f>
        <v>0</v>
      </c>
      <c r="R35" s="1">
        <f>Formulation!I39</f>
        <v>0</v>
      </c>
    </row>
    <row r="36" spans="15:18" ht="12.75">
      <c r="O36" t="str">
        <f>Formulation!H40</f>
        <v>X6</v>
      </c>
      <c r="P36" s="1" t="e">
        <f t="shared" si="1"/>
        <v>#DIV/0!</v>
      </c>
      <c r="Q36" s="1">
        <f>Formulation!J40</f>
        <v>0</v>
      </c>
      <c r="R36" s="1">
        <f>Formulation!I40</f>
        <v>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L43"/>
  <sheetViews>
    <sheetView zoomScale="115" zoomScaleNormal="115" workbookViewId="0" topLeftCell="A13">
      <selection activeCell="J32" sqref="J32"/>
    </sheetView>
  </sheetViews>
  <sheetFormatPr defaultColWidth="11.421875" defaultRowHeight="12.75"/>
  <cols>
    <col min="1" max="1" width="19.28125" style="0" customWidth="1"/>
    <col min="2" max="2" width="7.8515625" style="7" customWidth="1"/>
    <col min="3" max="3" width="6.7109375" style="7" customWidth="1"/>
    <col min="4" max="4" width="8.8515625" style="103" customWidth="1"/>
    <col min="5" max="5" width="6.7109375" style="7" customWidth="1"/>
    <col min="6" max="6" width="1.7109375" style="0" customWidth="1"/>
    <col min="7" max="7" width="27.28125" style="0" customWidth="1"/>
    <col min="8" max="8" width="6.7109375" style="0" customWidth="1"/>
    <col min="9" max="9" width="10.7109375" style="7" customWidth="1"/>
    <col min="10" max="10" width="9.7109375" style="112" customWidth="1"/>
    <col min="11" max="11" width="9.57421875" style="109" customWidth="1"/>
    <col min="12" max="12" width="5.57421875" style="1" customWidth="1"/>
    <col min="13" max="16384" width="9.140625" style="0" customWidth="1"/>
  </cols>
  <sheetData>
    <row r="1" spans="1:12" s="86" customFormat="1" ht="26.25">
      <c r="A1" s="89"/>
      <c r="B1" s="117" t="s">
        <v>10</v>
      </c>
      <c r="C1" s="90"/>
      <c r="D1" s="104"/>
      <c r="E1" s="90"/>
      <c r="F1" s="89"/>
      <c r="G1" s="125">
        <f ca="1">NOW()</f>
        <v>40428.6285244213</v>
      </c>
      <c r="H1" s="91"/>
      <c r="I1" s="92"/>
      <c r="J1" s="110"/>
      <c r="K1" s="107"/>
      <c r="L1" s="93"/>
    </row>
    <row r="2" spans="1:12" ht="12.75">
      <c r="A2" s="94"/>
      <c r="B2" s="95"/>
      <c r="C2" s="95"/>
      <c r="D2" s="101"/>
      <c r="E2" s="95"/>
      <c r="F2" s="94"/>
      <c r="G2" s="94"/>
      <c r="H2" s="94"/>
      <c r="I2" s="95"/>
      <c r="J2" s="106"/>
      <c r="K2" s="108"/>
      <c r="L2" s="96"/>
    </row>
    <row r="3" spans="1:12" ht="12.75">
      <c r="A3" s="94"/>
      <c r="B3" s="95"/>
      <c r="C3" s="95"/>
      <c r="D3" s="101"/>
      <c r="E3" s="95"/>
      <c r="F3" s="94"/>
      <c r="G3" s="94"/>
      <c r="H3" s="94"/>
      <c r="I3" s="95"/>
      <c r="J3" s="106"/>
      <c r="K3" s="108"/>
      <c r="L3" s="96"/>
    </row>
    <row r="4" spans="1:12" ht="13.5" thickBot="1">
      <c r="A4" s="94"/>
      <c r="B4" s="97" t="s">
        <v>195</v>
      </c>
      <c r="C4" s="98" t="str">
        <f>Formulation!D4</f>
        <v>fattening rabbit</v>
      </c>
      <c r="D4" s="105"/>
      <c r="E4" s="98"/>
      <c r="F4" s="99"/>
      <c r="I4" s="95"/>
      <c r="J4" s="106"/>
      <c r="K4" s="108"/>
      <c r="L4" s="96"/>
    </row>
    <row r="5" spans="1:12" ht="12.75">
      <c r="A5" s="94"/>
      <c r="B5" s="97"/>
      <c r="C5" s="115"/>
      <c r="D5" s="116"/>
      <c r="E5" s="115"/>
      <c r="F5" s="99"/>
      <c r="G5" s="94"/>
      <c r="H5" s="94"/>
      <c r="I5" s="95"/>
      <c r="J5" s="106"/>
      <c r="K5" s="108"/>
      <c r="L5" s="96"/>
    </row>
    <row r="6" spans="1:12" ht="12.75">
      <c r="A6" s="94"/>
      <c r="B6" s="97"/>
      <c r="C6" s="167" t="s">
        <v>194</v>
      </c>
      <c r="D6" s="355">
        <f>Formulation!J1</f>
        <v>0</v>
      </c>
      <c r="E6" s="115"/>
      <c r="F6" s="99"/>
      <c r="G6" s="94"/>
      <c r="H6" s="94"/>
      <c r="I6" s="95"/>
      <c r="J6" s="106"/>
      <c r="K6" s="108"/>
      <c r="L6" s="96"/>
    </row>
    <row r="7" spans="1:12" ht="12.75">
      <c r="A7" s="94"/>
      <c r="B7" s="95"/>
      <c r="C7" s="95"/>
      <c r="D7" s="101"/>
      <c r="E7" s="95"/>
      <c r="F7" s="94"/>
      <c r="G7" s="94"/>
      <c r="H7" s="94"/>
      <c r="I7" s="95"/>
      <c r="J7" s="106"/>
      <c r="K7" s="108"/>
      <c r="L7" s="96"/>
    </row>
    <row r="8" spans="1:11" ht="12.75">
      <c r="A8" s="114" t="str">
        <f>Formulation!B6</f>
        <v>Ingredients</v>
      </c>
      <c r="B8" s="111" t="str">
        <f>Formulation!C6</f>
        <v>Cost</v>
      </c>
      <c r="C8" s="111" t="str">
        <f>Formulation!D6</f>
        <v>Min.</v>
      </c>
      <c r="D8" s="102" t="str">
        <f>Formulation!E6</f>
        <v>Amount</v>
      </c>
      <c r="E8" s="111" t="str">
        <f>Formulation!F6</f>
        <v>Max.</v>
      </c>
      <c r="F8" s="113"/>
      <c r="G8" s="114" t="str">
        <f>Formulation!H6</f>
        <v>Nutrient</v>
      </c>
      <c r="H8" s="114" t="str">
        <f>Formulation!L6</f>
        <v>Units</v>
      </c>
      <c r="I8" s="111" t="s">
        <v>4</v>
      </c>
      <c r="J8" s="102" t="s">
        <v>7</v>
      </c>
      <c r="K8" s="102" t="s">
        <v>5</v>
      </c>
    </row>
    <row r="9" spans="1:11" ht="12.75">
      <c r="A9" s="94"/>
      <c r="B9" s="118" t="str">
        <f>Formulation!C7</f>
        <v>ct€/kg</v>
      </c>
      <c r="C9" s="118" t="str">
        <f>Formulation!D7</f>
        <v>%</v>
      </c>
      <c r="D9" s="119" t="str">
        <f>Formulation!E7</f>
        <v>%</v>
      </c>
      <c r="E9" s="118" t="str">
        <f>Formulation!F7</f>
        <v>%</v>
      </c>
      <c r="F9" s="94"/>
      <c r="G9" s="94"/>
      <c r="H9" s="120"/>
      <c r="I9" s="121"/>
      <c r="J9" s="122"/>
      <c r="K9" s="123"/>
    </row>
    <row r="10" spans="1:11" ht="12.75">
      <c r="A10" s="94" t="str">
        <f>Formulation!B8</f>
        <v>Barley (INRA 84)</v>
      </c>
      <c r="B10" s="95">
        <f>Formulation!C8</f>
        <v>0</v>
      </c>
      <c r="C10" s="95">
        <f>Formulation!D8</f>
        <v>5</v>
      </c>
      <c r="D10" s="106">
        <f>Formulation!E8</f>
        <v>5</v>
      </c>
      <c r="E10" s="95">
        <f>Formulation!F8</f>
        <v>15</v>
      </c>
      <c r="F10" s="94"/>
      <c r="G10" s="94" t="str">
        <f>Formulation!H8</f>
        <v>Dry matter</v>
      </c>
      <c r="H10" s="96" t="str">
        <f>Formulation!L8</f>
        <v>%</v>
      </c>
      <c r="I10" s="95">
        <f>Formulation!I8</f>
        <v>0</v>
      </c>
      <c r="J10" s="106">
        <f>Formulation!J8</f>
        <v>89.51116686035182</v>
      </c>
      <c r="K10" s="108">
        <f>Formulation!K8</f>
        <v>100</v>
      </c>
    </row>
    <row r="11" spans="1:11" ht="12.75">
      <c r="A11" s="94" t="str">
        <f>Formulation!B9</f>
        <v>Wheat (INRA 80)</v>
      </c>
      <c r="B11" s="95">
        <f>Formulation!C9</f>
        <v>0</v>
      </c>
      <c r="C11" s="95">
        <f>Formulation!D9</f>
        <v>5</v>
      </c>
      <c r="D11" s="106">
        <f>Formulation!E9</f>
        <v>4.999999999999988</v>
      </c>
      <c r="E11" s="95">
        <f>Formulation!F9</f>
        <v>15</v>
      </c>
      <c r="F11" s="94"/>
      <c r="G11" s="94" t="str">
        <f>Formulation!H9</f>
        <v>Crude ash</v>
      </c>
      <c r="H11" s="96" t="str">
        <f>Formulation!L9</f>
        <v>%</v>
      </c>
      <c r="I11" s="95">
        <f>Formulation!I9</f>
        <v>0</v>
      </c>
      <c r="J11" s="106">
        <f>Formulation!J9</f>
        <v>8.001652900816534</v>
      </c>
      <c r="K11" s="108">
        <f>Formulation!K9</f>
        <v>15</v>
      </c>
    </row>
    <row r="12" spans="1:11" ht="12.75">
      <c r="A12" s="94" t="str">
        <f>Formulation!B10</f>
        <v>Wheat bran (INRA 104)</v>
      </c>
      <c r="B12" s="95">
        <f>Formulation!C10</f>
        <v>0</v>
      </c>
      <c r="C12" s="95">
        <f>Formulation!D10</f>
        <v>0</v>
      </c>
      <c r="D12" s="106">
        <f>Formulation!E10</f>
        <v>17.067017125501593</v>
      </c>
      <c r="E12" s="95">
        <f>Formulation!F10</f>
        <v>25</v>
      </c>
      <c r="F12" s="94"/>
      <c r="G12" s="94" t="str">
        <f>Formulation!H10</f>
        <v>Crude protein</v>
      </c>
      <c r="H12" s="96" t="str">
        <f>Formulation!L10</f>
        <v>%</v>
      </c>
      <c r="I12" s="95">
        <f>Formulation!I10</f>
        <v>16</v>
      </c>
      <c r="J12" s="106">
        <f>Formulation!J10</f>
        <v>18.413336584800103</v>
      </c>
      <c r="K12" s="108">
        <f>Formulation!K10</f>
        <v>19</v>
      </c>
    </row>
    <row r="13" spans="1:11" ht="12.75">
      <c r="A13" s="94" t="str">
        <f>Formulation!B11</f>
        <v>Beet molasses (INRA 224)</v>
      </c>
      <c r="B13" s="95">
        <f>Formulation!C11</f>
        <v>0</v>
      </c>
      <c r="C13" s="95">
        <f>Formulation!D11</f>
        <v>0</v>
      </c>
      <c r="D13" s="106">
        <f>Formulation!E11</f>
        <v>-4.4408920984986067E-16</v>
      </c>
      <c r="E13" s="95">
        <f>Formulation!F11</f>
        <v>5</v>
      </c>
      <c r="F13" s="94"/>
      <c r="G13" s="94" t="str">
        <f>Formulation!H11</f>
        <v>Crude fat</v>
      </c>
      <c r="H13" s="96" t="str">
        <f>Formulation!L11</f>
        <v>%</v>
      </c>
      <c r="I13" s="95">
        <f>Formulation!I11</f>
        <v>0</v>
      </c>
      <c r="J13" s="106">
        <f>Formulation!J11</f>
        <v>2.528821692555057</v>
      </c>
      <c r="K13" s="108">
        <f>Formulation!K11</f>
        <v>5</v>
      </c>
    </row>
    <row r="14" spans="1:11" ht="12.75">
      <c r="A14" s="94" t="str">
        <f>Formulation!B12</f>
        <v>Sunflower meal 28 (INRA 194) </v>
      </c>
      <c r="B14" s="95">
        <f>Formulation!C12</f>
        <v>0</v>
      </c>
      <c r="C14" s="95">
        <f>Formulation!D12</f>
        <v>0</v>
      </c>
      <c r="D14" s="106">
        <f>Formulation!E12</f>
        <v>-4.849702143091216E-16</v>
      </c>
      <c r="E14" s="95">
        <f>Formulation!F12</f>
        <v>15</v>
      </c>
      <c r="F14" s="94"/>
      <c r="G14" s="94" t="str">
        <f>Formulation!H12</f>
        <v>Crude fiber (Weende)</v>
      </c>
      <c r="H14" s="96" t="str">
        <f>Formulation!L12</f>
        <v>%</v>
      </c>
      <c r="I14" s="95">
        <f>Formulation!I12</f>
        <v>16.5</v>
      </c>
      <c r="J14" s="106">
        <f>Formulation!J12</f>
        <v>16.499999999999993</v>
      </c>
      <c r="K14" s="108">
        <f>Formulation!K12</f>
        <v>25</v>
      </c>
    </row>
    <row r="15" spans="1:11" ht="12.75">
      <c r="A15" s="94" t="str">
        <f>Formulation!B13</f>
        <v>Alfalfa meal 15 (INRA 252)</v>
      </c>
      <c r="B15" s="95">
        <f>Formulation!C13</f>
        <v>0</v>
      </c>
      <c r="C15" s="95">
        <f>Formulation!D13</f>
        <v>0</v>
      </c>
      <c r="D15" s="106">
        <f>Formulation!E13</f>
        <v>41.9052146416086</v>
      </c>
      <c r="E15" s="95">
        <f>Formulation!F13</f>
        <v>45</v>
      </c>
      <c r="F15" s="94"/>
      <c r="G15" s="94" t="str">
        <f>Formulation!H13</f>
        <v>NDF</v>
      </c>
      <c r="H15" s="96" t="str">
        <f>Formulation!L13</f>
        <v>%</v>
      </c>
      <c r="I15" s="95">
        <f>Formulation!I13</f>
        <v>30</v>
      </c>
      <c r="J15" s="106">
        <f>Formulation!J13</f>
        <v>34.14978480319992</v>
      </c>
      <c r="K15" s="108">
        <f>Formulation!K13</f>
        <v>50</v>
      </c>
    </row>
    <row r="16" spans="1:11" ht="12.75">
      <c r="A16" s="94" t="str">
        <f>Formulation!B14</f>
        <v>Beet pulp (INRA 232)</v>
      </c>
      <c r="B16" s="95">
        <f>Formulation!C14</f>
        <v>0</v>
      </c>
      <c r="C16" s="95">
        <f>Formulation!D14</f>
        <v>0</v>
      </c>
      <c r="D16" s="106">
        <f>Formulation!E14</f>
        <v>14.757624175652765</v>
      </c>
      <c r="E16" s="95">
        <f>Formulation!F14</f>
        <v>25</v>
      </c>
      <c r="F16" s="94"/>
      <c r="G16" s="94" t="str">
        <f>Formulation!H14</f>
        <v>ADF</v>
      </c>
      <c r="H16" s="96" t="str">
        <f>Formulation!L14</f>
        <v>%</v>
      </c>
      <c r="I16" s="95">
        <f>Formulation!I14</f>
        <v>19</v>
      </c>
      <c r="J16" s="106">
        <f>Formulation!J14</f>
        <v>20.46362431921198</v>
      </c>
      <c r="K16" s="108">
        <f>Formulation!K14</f>
        <v>25</v>
      </c>
    </row>
    <row r="17" spans="1:11" ht="12.75">
      <c r="A17" s="94" t="str">
        <f>Formulation!B15</f>
        <v>Wheat straw (INRA 258)</v>
      </c>
      <c r="B17" s="95">
        <f>Formulation!C15</f>
        <v>0</v>
      </c>
      <c r="C17" s="95">
        <f>Formulation!D15</f>
        <v>0</v>
      </c>
      <c r="D17" s="106">
        <f>Formulation!E15</f>
        <v>1.2496821820064987E-15</v>
      </c>
      <c r="E17" s="95">
        <f>Formulation!F15</f>
        <v>10</v>
      </c>
      <c r="F17" s="94"/>
      <c r="G17" s="94" t="str">
        <f>Formulation!H15</f>
        <v>ADL</v>
      </c>
      <c r="H17" s="96" t="str">
        <f>Formulation!L15</f>
        <v>%</v>
      </c>
      <c r="I17" s="95">
        <f>Formulation!I15</f>
        <v>4</v>
      </c>
      <c r="J17" s="106">
        <f>Formulation!J15</f>
        <v>4.102063503391733</v>
      </c>
      <c r="K17" s="108">
        <f>Formulation!K15</f>
        <v>6</v>
      </c>
    </row>
    <row r="18" spans="1:11" ht="12.75">
      <c r="A18" s="94" t="str">
        <f>Formulation!B16</f>
        <v>Premix (as example)</v>
      </c>
      <c r="B18" s="95">
        <f>Formulation!C16</f>
        <v>0</v>
      </c>
      <c r="C18" s="95">
        <f>Formulation!D16</f>
        <v>0.5</v>
      </c>
      <c r="D18" s="106">
        <f>Formulation!E16</f>
        <v>0.5</v>
      </c>
      <c r="E18" s="95">
        <f>Formulation!F16</f>
        <v>0.5</v>
      </c>
      <c r="F18" s="94"/>
      <c r="G18" s="94" t="str">
        <f>Formulation!H16</f>
        <v>Hemicellulose (NDF-ADF)</v>
      </c>
      <c r="H18" s="96" t="str">
        <f>Formulation!L16</f>
        <v>%</v>
      </c>
      <c r="I18" s="95">
        <f>Formulation!I16</f>
        <v>0</v>
      </c>
      <c r="J18" s="106">
        <f>Formulation!J16</f>
        <v>13.686160483987944</v>
      </c>
      <c r="K18" s="108">
        <f>Formulation!K16</f>
        <v>25</v>
      </c>
    </row>
    <row r="19" spans="1:11" ht="12.75">
      <c r="A19" s="94" t="str">
        <f>Formulation!B17</f>
        <v>Calcium Carbonate</v>
      </c>
      <c r="B19" s="95">
        <f>Formulation!C17</f>
        <v>0</v>
      </c>
      <c r="C19" s="95">
        <f>Formulation!D17</f>
        <v>0</v>
      </c>
      <c r="D19" s="106">
        <f>Formulation!E17</f>
        <v>0</v>
      </c>
      <c r="E19" s="95">
        <f>Formulation!F17</f>
        <v>1</v>
      </c>
      <c r="F19" s="94"/>
      <c r="G19" s="94" t="str">
        <f>Formulation!H17</f>
        <v>WIP (water-insoluble pectins)</v>
      </c>
      <c r="H19" s="96" t="str">
        <f>Formulation!L17</f>
        <v>%</v>
      </c>
      <c r="I19" s="95">
        <f>Formulation!I17</f>
        <v>0</v>
      </c>
      <c r="J19" s="106">
        <f>Formulation!J17</f>
        <v>8.123904136182123</v>
      </c>
      <c r="K19" s="108">
        <f>Formulation!K17</f>
        <v>25</v>
      </c>
    </row>
    <row r="20" spans="1:11" ht="12.75">
      <c r="A20" s="94" t="str">
        <f>Formulation!B18</f>
        <v>Bicalcic phosphate</v>
      </c>
      <c r="B20" s="95">
        <f>Formulation!C18</f>
        <v>0</v>
      </c>
      <c r="C20" s="95">
        <f>Formulation!D18</f>
        <v>0</v>
      </c>
      <c r="D20" s="106">
        <f>Formulation!E18</f>
        <v>0</v>
      </c>
      <c r="E20" s="95">
        <f>Formulation!F18</f>
        <v>1</v>
      </c>
      <c r="F20" s="94"/>
      <c r="G20" s="94" t="str">
        <f>Formulation!H18</f>
        <v>Starch</v>
      </c>
      <c r="H20" s="96" t="str">
        <f>Formulation!L18</f>
        <v>%</v>
      </c>
      <c r="I20" s="95">
        <f>Formulation!I18</f>
        <v>0</v>
      </c>
      <c r="J20" s="106">
        <f>Formulation!J18</f>
        <v>8.792733253845295</v>
      </c>
      <c r="K20" s="108">
        <f>Formulation!K18</f>
        <v>25</v>
      </c>
    </row>
    <row r="21" spans="1:11" ht="12.75">
      <c r="A21" s="94" t="str">
        <f>Formulation!B19</f>
        <v>Salt  (NaCl)</v>
      </c>
      <c r="B21" s="95">
        <f>Formulation!C19</f>
        <v>0</v>
      </c>
      <c r="C21" s="95">
        <f>Formulation!D19</f>
        <v>0</v>
      </c>
      <c r="D21" s="106">
        <f>Formulation!E19</f>
        <v>0.37014405723705607</v>
      </c>
      <c r="E21" s="95">
        <f>Formulation!F19</f>
        <v>0.8</v>
      </c>
      <c r="F21" s="94"/>
      <c r="G21" s="94" t="str">
        <f>Formulation!H19</f>
        <v>Sugars</v>
      </c>
      <c r="H21" s="96" t="str">
        <f>Formulation!L19</f>
        <v>%</v>
      </c>
      <c r="I21" s="95">
        <f>Formulation!I19</f>
        <v>0</v>
      </c>
      <c r="J21" s="106">
        <f>Formulation!J19</f>
        <v>4.445964746062503</v>
      </c>
      <c r="K21" s="108">
        <f>Formulation!K19</f>
        <v>15</v>
      </c>
    </row>
    <row r="22" spans="1:11" ht="12.75">
      <c r="A22" s="94" t="str">
        <f>Formulation!B20</f>
        <v>L-Lysine HCL - 98%</v>
      </c>
      <c r="B22" s="95">
        <f>Formulation!C20</f>
        <v>0</v>
      </c>
      <c r="C22" s="95">
        <f>Formulation!D20</f>
        <v>0</v>
      </c>
      <c r="D22" s="106">
        <f>Formulation!E20</f>
        <v>0.2</v>
      </c>
      <c r="E22" s="95">
        <f>Formulation!F20</f>
        <v>0.2</v>
      </c>
      <c r="F22" s="94"/>
      <c r="G22" s="94" t="str">
        <f>Formulation!H20</f>
        <v>Lysine</v>
      </c>
      <c r="H22" s="96" t="str">
        <f>Formulation!L20</f>
        <v>%</v>
      </c>
      <c r="I22" s="95">
        <f>Formulation!I20</f>
        <v>0.7</v>
      </c>
      <c r="J22" s="106">
        <f>Formulation!J20</f>
        <v>1.0742852258060358</v>
      </c>
      <c r="K22" s="108">
        <f>Formulation!K20</f>
        <v>2</v>
      </c>
    </row>
    <row r="23" spans="1:11" ht="12.75">
      <c r="A23" s="94" t="str">
        <f>Formulation!B21</f>
        <v>Methionine - DL - 99%</v>
      </c>
      <c r="B23" s="95">
        <f>Formulation!C21</f>
        <v>0</v>
      </c>
      <c r="C23" s="95">
        <f>Formulation!D21</f>
        <v>0</v>
      </c>
      <c r="D23" s="106">
        <f>Formulation!E21</f>
        <v>0.2</v>
      </c>
      <c r="E23" s="95">
        <f>Formulation!F21</f>
        <v>0.2</v>
      </c>
      <c r="F23" s="94"/>
      <c r="G23" s="94" t="str">
        <f>Formulation!H21</f>
        <v>Methionine</v>
      </c>
      <c r="H23" s="96" t="str">
        <f>Formulation!L21</f>
        <v>%</v>
      </c>
      <c r="I23" s="95">
        <f>Formulation!I21</f>
        <v>0</v>
      </c>
      <c r="J23" s="106">
        <f>Formulation!J21</f>
        <v>0.4753823207106439</v>
      </c>
      <c r="K23" s="108">
        <f>Formulation!K21</f>
        <v>2</v>
      </c>
    </row>
    <row r="24" spans="1:11" ht="12.75">
      <c r="A24" s="94" t="str">
        <f>Formulation!B22</f>
        <v>Soya bean meal 46 ("48"-&gt;INRA 190)</v>
      </c>
      <c r="B24" s="95">
        <f>Formulation!C22</f>
        <v>0</v>
      </c>
      <c r="C24" s="95">
        <f>Formulation!D22</f>
        <v>5</v>
      </c>
      <c r="D24" s="106">
        <f>Formulation!E22</f>
        <v>15</v>
      </c>
      <c r="E24" s="95">
        <f>Formulation!F22</f>
        <v>15</v>
      </c>
      <c r="F24" s="94"/>
      <c r="G24" s="94" t="str">
        <f>Formulation!H22</f>
        <v>SAA (Methionine+Cystine)</v>
      </c>
      <c r="H24" s="96" t="str">
        <f>Formulation!L22</f>
        <v>%</v>
      </c>
      <c r="I24" s="95">
        <f>Formulation!I22</f>
        <v>0.64</v>
      </c>
      <c r="J24" s="106">
        <f>Formulation!J22</f>
        <v>0.7494286091653776</v>
      </c>
      <c r="K24" s="108">
        <f>Formulation!K22</f>
        <v>2</v>
      </c>
    </row>
    <row r="25" spans="1:11" ht="12.75">
      <c r="A25" s="94">
        <f>Formulation!B23</f>
        <v>0</v>
      </c>
      <c r="B25" s="95">
        <f>Formulation!C23</f>
        <v>0</v>
      </c>
      <c r="C25" s="95">
        <f>Formulation!D23</f>
        <v>0</v>
      </c>
      <c r="D25" s="106">
        <f>Formulation!E23</f>
        <v>0</v>
      </c>
      <c r="E25" s="95">
        <f>Formulation!F23</f>
        <v>0</v>
      </c>
      <c r="F25" s="94"/>
      <c r="G25" s="94" t="str">
        <f>Formulation!H23</f>
        <v>Threonine</v>
      </c>
      <c r="H25" s="96" t="str">
        <f>Formulation!L23</f>
        <v>%</v>
      </c>
      <c r="I25" s="95">
        <f>Formulation!I23</f>
        <v>0.6</v>
      </c>
      <c r="J25" s="106">
        <f>Formulation!J23</f>
        <v>0.709858080817414</v>
      </c>
      <c r="K25" s="108">
        <f>Formulation!K23</f>
        <v>2</v>
      </c>
    </row>
    <row r="26" spans="1:11" ht="12.75">
      <c r="A26" s="94">
        <f>Formulation!B24</f>
        <v>0</v>
      </c>
      <c r="B26" s="95">
        <f>Formulation!C24</f>
        <v>0</v>
      </c>
      <c r="C26" s="95">
        <f>Formulation!D24</f>
        <v>0</v>
      </c>
      <c r="D26" s="106">
        <f>Formulation!E24</f>
        <v>0</v>
      </c>
      <c r="E26" s="95">
        <f>Formulation!F24</f>
        <v>0</v>
      </c>
      <c r="F26" s="94"/>
      <c r="G26" s="94" t="str">
        <f>Formulation!H24</f>
        <v>Tryptophan</v>
      </c>
      <c r="H26" s="96" t="str">
        <f>Formulation!L24</f>
        <v>%</v>
      </c>
      <c r="I26" s="95">
        <f>Formulation!I24</f>
        <v>0</v>
      </c>
      <c r="J26" s="106">
        <f>Formulation!J24</f>
        <v>0.253972230900562</v>
      </c>
      <c r="K26" s="108">
        <f>Formulation!K24</f>
        <v>2</v>
      </c>
    </row>
    <row r="27" spans="1:11" ht="12.75">
      <c r="A27" s="94">
        <f>Formulation!B25</f>
        <v>0</v>
      </c>
      <c r="B27" s="95">
        <f>Formulation!C25</f>
        <v>0</v>
      </c>
      <c r="C27" s="95">
        <f>Formulation!D25</f>
        <v>0</v>
      </c>
      <c r="D27" s="106">
        <f>Formulation!E25</f>
        <v>0</v>
      </c>
      <c r="E27" s="95">
        <f>Formulation!F25</f>
        <v>0</v>
      </c>
      <c r="F27" s="94"/>
      <c r="G27" s="94" t="str">
        <f>Formulation!H25</f>
        <v>Calcium</v>
      </c>
      <c r="H27" s="96" t="str">
        <f>Formulation!L25</f>
        <v>%</v>
      </c>
      <c r="I27" s="95">
        <f>Formulation!I25</f>
        <v>0.5</v>
      </c>
      <c r="J27" s="106">
        <f>Formulation!J25</f>
        <v>0.8149566890473423</v>
      </c>
      <c r="K27" s="108">
        <f>Formulation!K25</f>
        <v>2</v>
      </c>
    </row>
    <row r="28" spans="1:11" ht="12.75">
      <c r="A28" s="94">
        <f>Formulation!B26</f>
        <v>0</v>
      </c>
      <c r="B28" s="95">
        <f>Formulation!C26</f>
        <v>0</v>
      </c>
      <c r="C28" s="95">
        <f>Formulation!D26</f>
        <v>0</v>
      </c>
      <c r="D28" s="106">
        <f>Formulation!E26</f>
        <v>0</v>
      </c>
      <c r="E28" s="95">
        <f>Formulation!F26</f>
        <v>0</v>
      </c>
      <c r="F28" s="94"/>
      <c r="G28" s="94" t="str">
        <f>Formulation!H26</f>
        <v>Phosphorus</v>
      </c>
      <c r="H28" s="96" t="str">
        <f>Formulation!L26</f>
        <v>%</v>
      </c>
      <c r="I28" s="95">
        <f>Formulation!I26</f>
        <v>0.4</v>
      </c>
      <c r="J28" s="106">
        <f>Formulation!J26</f>
        <v>0.43674166891180244</v>
      </c>
      <c r="K28" s="108">
        <f>Formulation!K26</f>
        <v>2</v>
      </c>
    </row>
    <row r="29" spans="1:11" ht="12.75">
      <c r="A29" s="94">
        <f>Formulation!B27</f>
        <v>0</v>
      </c>
      <c r="B29" s="95">
        <f>Formulation!C27</f>
        <v>0</v>
      </c>
      <c r="C29" s="95">
        <f>Formulation!D27</f>
        <v>0</v>
      </c>
      <c r="D29" s="106">
        <f>Formulation!E27</f>
        <v>0</v>
      </c>
      <c r="E29" s="95">
        <f>Formulation!F27</f>
        <v>0</v>
      </c>
      <c r="F29" s="94"/>
      <c r="G29" s="94" t="str">
        <f>Formulation!H27</f>
        <v>Sodium</v>
      </c>
      <c r="H29" s="96" t="str">
        <f>Formulation!L27</f>
        <v>%</v>
      </c>
      <c r="I29" s="95">
        <f>Formulation!I27</f>
        <v>0.2</v>
      </c>
      <c r="J29" s="106">
        <f>Formulation!J27</f>
        <v>0.19999999999999984</v>
      </c>
      <c r="K29" s="108">
        <f>Formulation!K27</f>
        <v>2</v>
      </c>
    </row>
    <row r="30" spans="1:11" ht="12.75">
      <c r="A30" s="94">
        <f>Formulation!B28</f>
        <v>0</v>
      </c>
      <c r="B30" s="95">
        <f>Formulation!C28</f>
        <v>0</v>
      </c>
      <c r="C30" s="95">
        <f>Formulation!D28</f>
        <v>0</v>
      </c>
      <c r="D30" s="106">
        <f>Formulation!E28</f>
        <v>0</v>
      </c>
      <c r="E30" s="95">
        <f>Formulation!F28</f>
        <v>0</v>
      </c>
      <c r="F30" s="94"/>
      <c r="G30" s="94" t="str">
        <f>Formulation!H28</f>
        <v>Chlorine</v>
      </c>
      <c r="H30" s="96" t="str">
        <f>Formulation!L28</f>
        <v>%</v>
      </c>
      <c r="I30" s="95">
        <f>Formulation!I28</f>
        <v>0.25</v>
      </c>
      <c r="J30" s="106">
        <f>Formulation!J28</f>
        <v>0.4864549234072079</v>
      </c>
      <c r="K30" s="108">
        <f>Formulation!K28</f>
        <v>2</v>
      </c>
    </row>
    <row r="31" spans="1:11" ht="12.75">
      <c r="A31" s="94">
        <f>Formulation!B29</f>
        <v>0</v>
      </c>
      <c r="B31" s="95">
        <f>Formulation!C29</f>
        <v>0</v>
      </c>
      <c r="C31" s="95">
        <f>Formulation!D29</f>
        <v>0</v>
      </c>
      <c r="D31" s="106">
        <f>Formulation!E29</f>
        <v>0</v>
      </c>
      <c r="E31" s="95">
        <f>Formulation!F29</f>
        <v>0</v>
      </c>
      <c r="F31" s="94"/>
      <c r="G31" s="94" t="str">
        <f>Formulation!H29</f>
        <v>Magnesium</v>
      </c>
      <c r="H31" s="96" t="str">
        <f>Formulation!L29</f>
        <v>%</v>
      </c>
      <c r="I31" s="95">
        <f>Formulation!I29</f>
        <v>0</v>
      </c>
      <c r="J31" s="106">
        <f>Formulation!J29</f>
        <v>0.27518149048855156</v>
      </c>
      <c r="K31" s="108">
        <f>Formulation!K29</f>
        <v>2</v>
      </c>
    </row>
    <row r="32" spans="1:11" ht="12.75">
      <c r="A32" s="94">
        <f>Formulation!B30</f>
        <v>0</v>
      </c>
      <c r="B32" s="95">
        <f>Formulation!C30</f>
        <v>0</v>
      </c>
      <c r="C32" s="95">
        <f>Formulation!D30</f>
        <v>0</v>
      </c>
      <c r="D32" s="106">
        <f>Formulation!E30</f>
        <v>0</v>
      </c>
      <c r="E32" s="95">
        <f>Formulation!F30</f>
        <v>0</v>
      </c>
      <c r="F32" s="94"/>
      <c r="G32" s="94" t="str">
        <f>Formulation!H30</f>
        <v>Potassium</v>
      </c>
      <c r="H32" s="96" t="str">
        <f>Formulation!L30</f>
        <v>%</v>
      </c>
      <c r="I32" s="95">
        <f>Formulation!I30</f>
        <v>0.4</v>
      </c>
      <c r="J32" s="106">
        <f>Formulation!J30</f>
        <v>1.4785590543149967</v>
      </c>
      <c r="K32" s="108">
        <f>Formulation!K30</f>
        <v>2</v>
      </c>
    </row>
    <row r="33" spans="1:11" ht="12.75">
      <c r="A33" s="94">
        <f>Formulation!B31</f>
        <v>0</v>
      </c>
      <c r="B33" s="95">
        <f>Formulation!C31</f>
        <v>0</v>
      </c>
      <c r="C33" s="95">
        <f>Formulation!D31</f>
        <v>0</v>
      </c>
      <c r="D33" s="106">
        <f>Formulation!E31</f>
        <v>0</v>
      </c>
      <c r="E33" s="95">
        <f>Formulation!F31</f>
        <v>0</v>
      </c>
      <c r="F33" s="94"/>
      <c r="G33" s="94" t="str">
        <f>Formulation!H31</f>
        <v>Digestible Protein </v>
      </c>
      <c r="H33" s="96" t="str">
        <f>Formulation!L31</f>
        <v>%</v>
      </c>
      <c r="I33" s="95">
        <f>Formulation!I31</f>
        <v>11.5</v>
      </c>
      <c r="J33" s="106">
        <f>Formulation!J31</f>
        <v>12.995334736131397</v>
      </c>
      <c r="K33" s="108">
        <f>Formulation!K31</f>
        <v>20</v>
      </c>
    </row>
    <row r="34" spans="1:11" ht="12.75">
      <c r="A34" s="94">
        <f>Formulation!B32</f>
        <v>0</v>
      </c>
      <c r="B34" s="95">
        <f>Formulation!C32</f>
        <v>0</v>
      </c>
      <c r="C34" s="95">
        <f>Formulation!D32</f>
        <v>0</v>
      </c>
      <c r="D34" s="124">
        <f>Formulation!E32</f>
        <v>0</v>
      </c>
      <c r="E34" s="95">
        <f>Formulation!F32</f>
        <v>0</v>
      </c>
      <c r="F34" s="94"/>
      <c r="G34" s="94" t="str">
        <f>Formulation!H32</f>
        <v>Digestible energy  rabbit</v>
      </c>
      <c r="H34" s="96" t="str">
        <f>Formulation!L32</f>
        <v>kcal/kg</v>
      </c>
      <c r="I34" s="95">
        <f>Formulation!I32</f>
        <v>2250</v>
      </c>
      <c r="J34" s="106">
        <f>Formulation!J32</f>
        <v>2349.9999999999995</v>
      </c>
      <c r="K34" s="108">
        <f>Formulation!K32</f>
        <v>2350</v>
      </c>
    </row>
    <row r="35" spans="1:11" ht="12.75">
      <c r="A35" s="94"/>
      <c r="B35" s="95"/>
      <c r="C35" s="95"/>
      <c r="D35" s="106"/>
      <c r="E35" s="95"/>
      <c r="F35" s="94"/>
      <c r="G35" s="94" t="str">
        <f>Formulation!H33</f>
        <v>Metabolisable energy  rabbit</v>
      </c>
      <c r="H35" s="96" t="str">
        <f>Formulation!L33</f>
        <v>kcal/kg</v>
      </c>
      <c r="I35" s="95">
        <f>Formulation!I33</f>
        <v>0</v>
      </c>
      <c r="J35" s="106">
        <f>Formulation!J33</f>
        <v>2182.4225671256863</v>
      </c>
      <c r="K35" s="108">
        <f>Formulation!K33</f>
        <v>2300</v>
      </c>
    </row>
    <row r="36" spans="1:11" ht="12.75">
      <c r="A36" s="94" t="str">
        <f>Formulation!B34</f>
        <v>TOTAL</v>
      </c>
      <c r="B36" s="95"/>
      <c r="C36" s="95"/>
      <c r="D36" s="106">
        <f>Formulation!E34</f>
        <v>100</v>
      </c>
      <c r="E36" s="95"/>
      <c r="F36" s="94"/>
      <c r="G36" s="94" t="str">
        <f>Formulation!H34</f>
        <v>Cellulose VS ADF-ADL</v>
      </c>
      <c r="H36" s="96" t="str">
        <f>Formulation!L34</f>
        <v>%</v>
      </c>
      <c r="I36" s="95">
        <f>Formulation!I34</f>
        <v>13</v>
      </c>
      <c r="J36" s="106">
        <f>Formulation!J34</f>
        <v>16.361560815820244</v>
      </c>
      <c r="K36" s="108">
        <f>Formulation!K34</f>
        <v>20</v>
      </c>
    </row>
    <row r="37" spans="1:11" ht="12.75">
      <c r="A37" s="94"/>
      <c r="B37" s="95"/>
      <c r="C37" s="95"/>
      <c r="D37" s="106"/>
      <c r="E37" s="95"/>
      <c r="F37" s="94"/>
      <c r="G37" s="94" t="str">
        <f>Formulation!H35</f>
        <v>X1</v>
      </c>
      <c r="H37" s="96" t="str">
        <f>Formulation!L35</f>
        <v>%</v>
      </c>
      <c r="I37" s="95">
        <f>Formulation!I35</f>
        <v>0</v>
      </c>
      <c r="J37" s="106">
        <f>Formulation!J35</f>
        <v>0</v>
      </c>
      <c r="K37" s="108">
        <f>Formulation!K35</f>
        <v>0</v>
      </c>
    </row>
    <row r="38" spans="1:11" ht="12.75">
      <c r="A38" s="94"/>
      <c r="B38" s="95"/>
      <c r="C38" s="95"/>
      <c r="D38" s="101"/>
      <c r="E38" s="95"/>
      <c r="F38" s="94"/>
      <c r="G38" s="94" t="str">
        <f>Formulation!H36</f>
        <v>X2</v>
      </c>
      <c r="H38" s="96" t="str">
        <f>Formulation!L36</f>
        <v>%</v>
      </c>
      <c r="I38" s="95">
        <f>Formulation!I36</f>
        <v>0</v>
      </c>
      <c r="J38" s="106">
        <f>Formulation!J36</f>
        <v>0</v>
      </c>
      <c r="K38" s="108">
        <f>Formulation!K36</f>
        <v>0</v>
      </c>
    </row>
    <row r="39" spans="1:11" ht="12.75">
      <c r="A39" s="94"/>
      <c r="B39" s="95"/>
      <c r="C39" s="95"/>
      <c r="D39" s="101"/>
      <c r="E39" s="95"/>
      <c r="F39" s="94"/>
      <c r="G39" s="94" t="str">
        <f>Formulation!H37</f>
        <v>X3</v>
      </c>
      <c r="H39" s="96" t="str">
        <f>Formulation!L37</f>
        <v>%</v>
      </c>
      <c r="I39" s="95">
        <f>Formulation!I37</f>
        <v>0</v>
      </c>
      <c r="J39" s="106">
        <f>Formulation!J37</f>
        <v>0</v>
      </c>
      <c r="K39" s="108">
        <f>Formulation!K37</f>
        <v>0</v>
      </c>
    </row>
    <row r="40" spans="1:11" ht="12.75">
      <c r="A40" s="94"/>
      <c r="B40" s="95"/>
      <c r="C40" s="95"/>
      <c r="D40" s="101"/>
      <c r="E40" s="95"/>
      <c r="F40" s="94"/>
      <c r="G40" s="94" t="str">
        <f>Formulation!H38</f>
        <v>X4</v>
      </c>
      <c r="H40" s="96" t="str">
        <f>Formulation!L38</f>
        <v>%</v>
      </c>
      <c r="I40" s="95">
        <f>Formulation!I38</f>
        <v>0</v>
      </c>
      <c r="J40" s="106">
        <f>Formulation!J38</f>
        <v>0</v>
      </c>
      <c r="K40" s="108">
        <f>Formulation!K38</f>
        <v>0</v>
      </c>
    </row>
    <row r="41" spans="1:11" ht="12.75">
      <c r="A41" s="94"/>
      <c r="B41" s="95"/>
      <c r="C41" s="95"/>
      <c r="D41" s="101"/>
      <c r="E41" s="95"/>
      <c r="F41" s="94"/>
      <c r="G41" s="94" t="str">
        <f>Formulation!H39</f>
        <v>X5</v>
      </c>
      <c r="H41" s="96" t="str">
        <f>Formulation!L39</f>
        <v>%</v>
      </c>
      <c r="I41" s="95">
        <f>Formulation!I39</f>
        <v>0</v>
      </c>
      <c r="J41" s="106">
        <f>Formulation!J39</f>
        <v>0</v>
      </c>
      <c r="K41" s="108">
        <f>Formulation!K39</f>
        <v>0</v>
      </c>
    </row>
    <row r="42" spans="1:11" ht="12.75">
      <c r="A42" s="94"/>
      <c r="B42" s="95"/>
      <c r="C42" s="95"/>
      <c r="D42" s="101"/>
      <c r="E42" s="95"/>
      <c r="F42" s="94"/>
      <c r="G42" s="94" t="str">
        <f>Formulation!H40</f>
        <v>X6</v>
      </c>
      <c r="H42" s="96" t="str">
        <f>Formulation!L40</f>
        <v>%</v>
      </c>
      <c r="I42" s="95">
        <f>Formulation!I40</f>
        <v>0</v>
      </c>
      <c r="J42" s="106">
        <f>Formulation!J40</f>
        <v>0</v>
      </c>
      <c r="K42" s="108">
        <f>Formulation!K40</f>
        <v>0</v>
      </c>
    </row>
    <row r="43" spans="1:6" ht="12.75">
      <c r="A43" s="94"/>
      <c r="B43" s="95"/>
      <c r="C43" s="95"/>
      <c r="D43" s="101"/>
      <c r="E43" s="95"/>
      <c r="F43" s="94"/>
    </row>
  </sheetData>
  <printOptions/>
  <pageMargins left="0.7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dimension ref="B1:M38"/>
  <sheetViews>
    <sheetView workbookViewId="0" topLeftCell="A1">
      <selection activeCell="G11" sqref="G11"/>
    </sheetView>
  </sheetViews>
  <sheetFormatPr defaultColWidth="11.421875" defaultRowHeight="12.75"/>
  <cols>
    <col min="1" max="1" width="9.140625" style="0" customWidth="1"/>
    <col min="2" max="2" width="9.57421875" style="0" bestFit="1" customWidth="1"/>
    <col min="3" max="3" width="29.57421875" style="0" customWidth="1"/>
    <col min="4" max="4" width="9.7109375" style="2" customWidth="1"/>
    <col min="5" max="5" width="6.7109375" style="100" customWidth="1"/>
    <col min="6" max="9" width="6.7109375" style="0" customWidth="1"/>
    <col min="10" max="16384" width="9.140625" style="0" customWidth="1"/>
  </cols>
  <sheetData>
    <row r="1" spans="2:10" ht="27" thickBot="1">
      <c r="B1" s="117" t="s">
        <v>10</v>
      </c>
      <c r="D1" s="168" t="s">
        <v>199</v>
      </c>
      <c r="E1" s="169"/>
      <c r="F1" s="170"/>
      <c r="G1" s="356" t="str">
        <f>Formulation!D4</f>
        <v>fattening rabbit</v>
      </c>
      <c r="I1" s="225"/>
      <c r="J1" s="225"/>
    </row>
    <row r="2" ht="18.75" thickBot="1">
      <c r="C2" s="171">
        <f ca="1">NOW()</f>
        <v>40428.6285244213</v>
      </c>
    </row>
    <row r="3" spans="2:10" ht="21" thickBot="1">
      <c r="B3" s="227"/>
      <c r="C3" s="172" t="s">
        <v>198</v>
      </c>
      <c r="D3" s="173"/>
      <c r="E3" s="174"/>
      <c r="F3" s="175"/>
      <c r="G3" s="175"/>
      <c r="H3" s="175"/>
      <c r="I3" s="176"/>
      <c r="J3" s="226"/>
    </row>
    <row r="4" ht="13.5" thickBot="1"/>
    <row r="5" spans="3:5" ht="21" thickBot="1">
      <c r="C5" s="126" t="s">
        <v>200</v>
      </c>
      <c r="D5" s="140">
        <v>125</v>
      </c>
      <c r="E5" s="139" t="s">
        <v>56</v>
      </c>
    </row>
    <row r="7" ht="20.25">
      <c r="C7" s="141" t="s">
        <v>201</v>
      </c>
    </row>
    <row r="8" ht="20.25">
      <c r="C8" s="142" t="s">
        <v>202</v>
      </c>
    </row>
    <row r="10" spans="5:9" ht="15.75">
      <c r="E10" s="127"/>
      <c r="F10" s="129"/>
      <c r="G10" s="128" t="s">
        <v>203</v>
      </c>
      <c r="H10" s="129"/>
      <c r="I10" s="130"/>
    </row>
    <row r="11" spans="2:9" ht="15.75">
      <c r="B11" s="131" t="s">
        <v>12</v>
      </c>
      <c r="C11" s="132" t="s">
        <v>190</v>
      </c>
      <c r="D11" s="133" t="str">
        <f>E5</f>
        <v>Kilos</v>
      </c>
      <c r="E11" s="134" t="s">
        <v>16</v>
      </c>
      <c r="F11" s="134" t="s">
        <v>16</v>
      </c>
      <c r="G11" s="134" t="s">
        <v>16</v>
      </c>
      <c r="H11" s="134" t="s">
        <v>16</v>
      </c>
      <c r="I11" s="134" t="s">
        <v>16</v>
      </c>
    </row>
    <row r="12" spans="2:9" ht="15.75">
      <c r="B12" s="135">
        <f>Formulation!E8</f>
        <v>5</v>
      </c>
      <c r="C12" s="143" t="str">
        <f>Formulation!B8</f>
        <v>Barley (INRA 84)</v>
      </c>
      <c r="D12" s="137">
        <f aca="true" t="shared" si="0" ref="D12:D36">$D$5*B12/100</f>
        <v>6.25</v>
      </c>
      <c r="E12" s="138"/>
      <c r="F12" s="136"/>
      <c r="G12" s="136"/>
      <c r="H12" s="136"/>
      <c r="I12" s="61"/>
    </row>
    <row r="13" spans="2:9" ht="15.75">
      <c r="B13" s="135">
        <f>Formulation!E9</f>
        <v>4.999999999999988</v>
      </c>
      <c r="C13" s="143" t="str">
        <f>Formulation!B9</f>
        <v>Wheat (INRA 80)</v>
      </c>
      <c r="D13" s="137">
        <f t="shared" si="0"/>
        <v>6.249999999999984</v>
      </c>
      <c r="E13" s="138"/>
      <c r="F13" s="136"/>
      <c r="G13" s="136"/>
      <c r="H13" s="136"/>
      <c r="I13" s="61"/>
    </row>
    <row r="14" spans="2:9" ht="15.75">
      <c r="B14" s="135">
        <f>Formulation!E10</f>
        <v>17.067017125501593</v>
      </c>
      <c r="C14" s="143" t="str">
        <f>Formulation!B10</f>
        <v>Wheat bran (INRA 104)</v>
      </c>
      <c r="D14" s="137">
        <f t="shared" si="0"/>
        <v>21.33377140687699</v>
      </c>
      <c r="E14" s="138"/>
      <c r="F14" s="136"/>
      <c r="G14" s="136"/>
      <c r="H14" s="136"/>
      <c r="I14" s="61"/>
    </row>
    <row r="15" spans="2:9" ht="15.75">
      <c r="B15" s="135">
        <f>Formulation!E11</f>
        <v>-4.4408920984986067E-16</v>
      </c>
      <c r="C15" s="143" t="str">
        <f>Formulation!B11</f>
        <v>Beet molasses (INRA 224)</v>
      </c>
      <c r="D15" s="137">
        <f t="shared" si="0"/>
        <v>-5.551115123123258E-16</v>
      </c>
      <c r="E15" s="138"/>
      <c r="F15" s="136"/>
      <c r="G15" s="136"/>
      <c r="H15" s="136"/>
      <c r="I15" s="61"/>
    </row>
    <row r="16" spans="2:9" ht="15.75">
      <c r="B16" s="135">
        <f>Formulation!E12</f>
        <v>-4.849702143091216E-16</v>
      </c>
      <c r="C16" s="143" t="str">
        <f>Formulation!B12</f>
        <v>Sunflower meal 28 (INRA 194) </v>
      </c>
      <c r="D16" s="137">
        <f t="shared" si="0"/>
        <v>-6.06212767886402E-16</v>
      </c>
      <c r="E16" s="138"/>
      <c r="F16" s="136"/>
      <c r="G16" s="136"/>
      <c r="H16" s="136"/>
      <c r="I16" s="61"/>
    </row>
    <row r="17" spans="2:9" ht="15.75">
      <c r="B17" s="135">
        <f>Formulation!E13</f>
        <v>41.9052146416086</v>
      </c>
      <c r="C17" s="143" t="str">
        <f>Formulation!B13</f>
        <v>Alfalfa meal 15 (INRA 252)</v>
      </c>
      <c r="D17" s="137">
        <f t="shared" si="0"/>
        <v>52.381518302010754</v>
      </c>
      <c r="E17" s="138"/>
      <c r="F17" s="136"/>
      <c r="G17" s="136"/>
      <c r="H17" s="136"/>
      <c r="I17" s="61"/>
    </row>
    <row r="18" spans="2:9" ht="15.75">
      <c r="B18" s="135">
        <f>Formulation!E14</f>
        <v>14.757624175652765</v>
      </c>
      <c r="C18" s="143" t="str">
        <f>Formulation!B14</f>
        <v>Beet pulp (INRA 232)</v>
      </c>
      <c r="D18" s="137">
        <f t="shared" si="0"/>
        <v>18.447030219565956</v>
      </c>
      <c r="E18" s="138"/>
      <c r="F18" s="136"/>
      <c r="G18" s="136"/>
      <c r="H18" s="136"/>
      <c r="I18" s="61"/>
    </row>
    <row r="19" spans="2:9" ht="15.75">
      <c r="B19" s="135">
        <f>Formulation!E15</f>
        <v>1.2496821820064987E-15</v>
      </c>
      <c r="C19" s="143" t="str">
        <f>Formulation!B15</f>
        <v>Wheat straw (INRA 258)</v>
      </c>
      <c r="D19" s="137">
        <f t="shared" si="0"/>
        <v>1.5621027275081235E-15</v>
      </c>
      <c r="E19" s="138"/>
      <c r="F19" s="136"/>
      <c r="G19" s="136"/>
      <c r="H19" s="136"/>
      <c r="I19" s="61"/>
    </row>
    <row r="20" spans="2:13" ht="15.75">
      <c r="B20" s="135">
        <f>Formulation!E16</f>
        <v>0.5</v>
      </c>
      <c r="C20" s="143" t="str">
        <f>Formulation!B16</f>
        <v>Premix (as example)</v>
      </c>
      <c r="D20" s="137">
        <f t="shared" si="0"/>
        <v>0.625</v>
      </c>
      <c r="E20" s="138"/>
      <c r="F20" s="136"/>
      <c r="G20" s="136"/>
      <c r="H20" s="136"/>
      <c r="I20" s="61"/>
      <c r="M20" t="s">
        <v>11</v>
      </c>
    </row>
    <row r="21" spans="2:9" ht="15.75">
      <c r="B21" s="135">
        <f>Formulation!E17</f>
        <v>0</v>
      </c>
      <c r="C21" s="143" t="str">
        <f>Formulation!B17</f>
        <v>Calcium Carbonate</v>
      </c>
      <c r="D21" s="137">
        <f t="shared" si="0"/>
        <v>0</v>
      </c>
      <c r="E21" s="138"/>
      <c r="F21" s="136"/>
      <c r="G21" s="136"/>
      <c r="H21" s="136"/>
      <c r="I21" s="61"/>
    </row>
    <row r="22" spans="2:9" ht="15.75">
      <c r="B22" s="135">
        <f>Formulation!E18</f>
        <v>0</v>
      </c>
      <c r="C22" s="143" t="str">
        <f>Formulation!B18</f>
        <v>Bicalcic phosphate</v>
      </c>
      <c r="D22" s="137">
        <f t="shared" si="0"/>
        <v>0</v>
      </c>
      <c r="E22" s="138"/>
      <c r="F22" s="136"/>
      <c r="G22" s="136"/>
      <c r="H22" s="136"/>
      <c r="I22" s="61"/>
    </row>
    <row r="23" spans="2:9" ht="15.75">
      <c r="B23" s="135">
        <f>Formulation!E19</f>
        <v>0.37014405723705607</v>
      </c>
      <c r="C23" s="143" t="str">
        <f>Formulation!B19</f>
        <v>Salt  (NaCl)</v>
      </c>
      <c r="D23" s="137">
        <f t="shared" si="0"/>
        <v>0.46268007154632007</v>
      </c>
      <c r="E23" s="138"/>
      <c r="F23" s="136"/>
      <c r="G23" s="136"/>
      <c r="H23" s="136"/>
      <c r="I23" s="61"/>
    </row>
    <row r="24" spans="2:9" ht="15.75">
      <c r="B24" s="135">
        <f>Formulation!E20</f>
        <v>0.2</v>
      </c>
      <c r="C24" s="143" t="str">
        <f>Formulation!B20</f>
        <v>L-Lysine HCL - 98%</v>
      </c>
      <c r="D24" s="137">
        <f t="shared" si="0"/>
        <v>0.25</v>
      </c>
      <c r="E24" s="138"/>
      <c r="F24" s="136"/>
      <c r="G24" s="136"/>
      <c r="H24" s="136"/>
      <c r="I24" s="61"/>
    </row>
    <row r="25" spans="2:9" ht="15.75">
      <c r="B25" s="135">
        <f>Formulation!E21</f>
        <v>0.2</v>
      </c>
      <c r="C25" s="143" t="str">
        <f>Formulation!B21</f>
        <v>Methionine - DL - 99%</v>
      </c>
      <c r="D25" s="137">
        <f t="shared" si="0"/>
        <v>0.25</v>
      </c>
      <c r="E25" s="138"/>
      <c r="F25" s="136"/>
      <c r="G25" s="136"/>
      <c r="H25" s="136"/>
      <c r="I25" s="61"/>
    </row>
    <row r="26" spans="2:9" ht="15.75">
      <c r="B26" s="135">
        <f>Formulation!E22</f>
        <v>15</v>
      </c>
      <c r="C26" s="143" t="str">
        <f>Formulation!B22</f>
        <v>Soya bean meal 46 ("48"-&gt;INRA 190)</v>
      </c>
      <c r="D26" s="137">
        <f t="shared" si="0"/>
        <v>18.75</v>
      </c>
      <c r="E26" s="138"/>
      <c r="F26" s="136"/>
      <c r="G26" s="136"/>
      <c r="H26" s="136"/>
      <c r="I26" s="61"/>
    </row>
    <row r="27" spans="2:9" ht="15.75">
      <c r="B27" s="135">
        <f>Formulation!E23</f>
        <v>0</v>
      </c>
      <c r="C27" s="143">
        <f>Formulation!B23</f>
        <v>0</v>
      </c>
      <c r="D27" s="137">
        <f t="shared" si="0"/>
        <v>0</v>
      </c>
      <c r="E27" s="138"/>
      <c r="F27" s="136"/>
      <c r="G27" s="136"/>
      <c r="H27" s="136"/>
      <c r="I27" s="61"/>
    </row>
    <row r="28" spans="2:9" ht="15.75">
      <c r="B28" s="135">
        <f>Formulation!E24</f>
        <v>0</v>
      </c>
      <c r="C28" s="143">
        <f>Formulation!B24</f>
        <v>0</v>
      </c>
      <c r="D28" s="137">
        <f t="shared" si="0"/>
        <v>0</v>
      </c>
      <c r="E28" s="138"/>
      <c r="F28" s="136"/>
      <c r="G28" s="136"/>
      <c r="H28" s="136"/>
      <c r="I28" s="61"/>
    </row>
    <row r="29" spans="2:9" ht="15.75">
      <c r="B29" s="135">
        <f>Formulation!E25</f>
        <v>0</v>
      </c>
      <c r="C29" s="143">
        <f>Formulation!B25</f>
        <v>0</v>
      </c>
      <c r="D29" s="137">
        <f t="shared" si="0"/>
        <v>0</v>
      </c>
      <c r="E29" s="138"/>
      <c r="F29" s="136"/>
      <c r="G29" s="136"/>
      <c r="H29" s="136"/>
      <c r="I29" s="61"/>
    </row>
    <row r="30" spans="2:9" ht="15.75">
      <c r="B30" s="135">
        <f>Formulation!E26</f>
        <v>0</v>
      </c>
      <c r="C30" s="143">
        <f>Formulation!B26</f>
        <v>0</v>
      </c>
      <c r="D30" s="137">
        <f t="shared" si="0"/>
        <v>0</v>
      </c>
      <c r="E30" s="138"/>
      <c r="F30" s="136"/>
      <c r="G30" s="136"/>
      <c r="H30" s="136"/>
      <c r="I30" s="61"/>
    </row>
    <row r="31" spans="2:9" ht="15.75">
      <c r="B31" s="135">
        <f>Formulation!E27</f>
        <v>0</v>
      </c>
      <c r="C31" s="143">
        <f>Formulation!B27</f>
        <v>0</v>
      </c>
      <c r="D31" s="137">
        <f t="shared" si="0"/>
        <v>0</v>
      </c>
      <c r="E31" s="138"/>
      <c r="F31" s="136"/>
      <c r="G31" s="136"/>
      <c r="H31" s="136"/>
      <c r="I31" s="61"/>
    </row>
    <row r="32" spans="2:9" ht="15.75">
      <c r="B32" s="135">
        <f>Formulation!E28</f>
        <v>0</v>
      </c>
      <c r="C32" s="143">
        <f>Formulation!B28</f>
        <v>0</v>
      </c>
      <c r="D32" s="137">
        <f t="shared" si="0"/>
        <v>0</v>
      </c>
      <c r="E32" s="138"/>
      <c r="F32" s="136"/>
      <c r="G32" s="136"/>
      <c r="H32" s="136"/>
      <c r="I32" s="61"/>
    </row>
    <row r="33" spans="2:9" ht="15.75">
      <c r="B33" s="135">
        <f>Formulation!E29</f>
        <v>0</v>
      </c>
      <c r="C33" s="143">
        <f>Formulation!B29</f>
        <v>0</v>
      </c>
      <c r="D33" s="137">
        <f t="shared" si="0"/>
        <v>0</v>
      </c>
      <c r="E33" s="138"/>
      <c r="F33" s="136"/>
      <c r="G33" s="136"/>
      <c r="H33" s="136"/>
      <c r="I33" s="61"/>
    </row>
    <row r="34" spans="2:9" ht="15.75">
      <c r="B34" s="135">
        <f>Formulation!E30</f>
        <v>0</v>
      </c>
      <c r="C34" s="143">
        <f>Formulation!B30</f>
        <v>0</v>
      </c>
      <c r="D34" s="137">
        <f t="shared" si="0"/>
        <v>0</v>
      </c>
      <c r="E34" s="138"/>
      <c r="F34" s="136"/>
      <c r="G34" s="136"/>
      <c r="H34" s="136"/>
      <c r="I34" s="61"/>
    </row>
    <row r="35" spans="2:9" ht="15.75">
      <c r="B35" s="135">
        <f>Formulation!E31</f>
        <v>0</v>
      </c>
      <c r="C35" s="143">
        <f>Formulation!B31</f>
        <v>0</v>
      </c>
      <c r="D35" s="137">
        <f t="shared" si="0"/>
        <v>0</v>
      </c>
      <c r="E35" s="138"/>
      <c r="F35" s="136"/>
      <c r="G35" s="136"/>
      <c r="H35" s="136"/>
      <c r="I35" s="61"/>
    </row>
    <row r="36" spans="2:9" ht="15.75">
      <c r="B36" s="135">
        <f>Formulation!E32</f>
        <v>0</v>
      </c>
      <c r="C36" s="143">
        <f>Formulation!B32</f>
        <v>0</v>
      </c>
      <c r="D36" s="137">
        <f t="shared" si="0"/>
        <v>0</v>
      </c>
      <c r="E36" s="138"/>
      <c r="F36" s="136"/>
      <c r="G36" s="136"/>
      <c r="H36" s="136"/>
      <c r="I36" s="61"/>
    </row>
    <row r="38" spans="2:5" ht="15.75">
      <c r="B38" s="151">
        <f>SUM(B12:B37)</f>
        <v>100</v>
      </c>
      <c r="C38" s="152" t="s">
        <v>13</v>
      </c>
      <c r="D38" s="151">
        <f>SUM(D12:D37)</f>
        <v>125</v>
      </c>
      <c r="E38" s="151" t="str">
        <f>D11</f>
        <v>Kilos</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Lebas</cp:lastModifiedBy>
  <cp:lastPrinted>2008-10-14T13:01:22Z</cp:lastPrinted>
  <dcterms:created xsi:type="dcterms:W3CDTF">2000-09-28T18:54:21Z</dcterms:created>
  <dcterms:modified xsi:type="dcterms:W3CDTF">2010-09-07T13:05:25Z</dcterms:modified>
  <cp:category/>
  <cp:version/>
  <cp:contentType/>
  <cp:contentStatus/>
</cp:coreProperties>
</file>